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890" tabRatio="919" activeTab="11"/>
  </bookViews>
  <sheets>
    <sheet name="форма 2.3 (2015)" sheetId="1" r:id="rId1"/>
    <sheet name="форма 2.2 (2015)" sheetId="2" r:id="rId2"/>
    <sheet name="форма 2.1 (2015)" sheetId="3" r:id="rId3"/>
    <sheet name="Форма 1.1 (2015)" sheetId="4" r:id="rId4"/>
    <sheet name="Форма 1.2 (2015)" sheetId="5" r:id="rId5"/>
    <sheet name="форма 1.3." sheetId="6" state="hidden" r:id="rId6"/>
    <sheet name="форма 1.3. (РЭК)" sheetId="7" state="hidden" r:id="rId7"/>
    <sheet name="план 2012-2014" sheetId="8" state="hidden" r:id="rId8"/>
    <sheet name="Лист1" sheetId="9" state="hidden" r:id="rId9"/>
    <sheet name="Лист2" sheetId="10" state="hidden" r:id="rId10"/>
    <sheet name="Лист3" sheetId="11" state="hidden" r:id="rId11"/>
    <sheet name="форма 8.1." sheetId="12" r:id="rId12"/>
  </sheets>
  <definedNames>
    <definedName name="_xlnm.Print_Titles" localSheetId="7">'план 2012-2014'!$7:$7</definedName>
    <definedName name="_xlnm.Print_Titles" localSheetId="2">'форма 2.1 (2015)'!$6:$6</definedName>
    <definedName name="_xlnm.Print_Titles" localSheetId="1">'форма 2.2 (2015)'!$7:$7</definedName>
    <definedName name="_xlnm.Print_Titles" localSheetId="0">'форма 2.3 (2015)'!$7:$7</definedName>
    <definedName name="_xlnm.Print_Area" localSheetId="7">'план 2012-2014'!$A$1:$F$86</definedName>
    <definedName name="_xlnm.Print_Area" localSheetId="3">'Форма 1.1 (2015)'!$A$1:$G$23</definedName>
    <definedName name="_xlnm.Print_Area" localSheetId="4">'Форма 1.2 (2015)'!$A$1:$E$13</definedName>
    <definedName name="_xlnm.Print_Area" localSheetId="5">'форма 1.3.'!$A$1:$G$15</definedName>
    <definedName name="_xlnm.Print_Area" localSheetId="6">'форма 1.3. (РЭК)'!$A$1:$G$15</definedName>
    <definedName name="_xlnm.Print_Area" localSheetId="2">'форма 2.1 (2015)'!$A$1:$F$33</definedName>
    <definedName name="_xlnm.Print_Area" localSheetId="1">'форма 2.2 (2015)'!$A$1:$F$26</definedName>
    <definedName name="_xlnm.Print_Area" localSheetId="0">'форма 2.3 (2015)'!$A$1:$F$33</definedName>
    <definedName name="_xlnm.Print_Area" localSheetId="11">'форма 8.1.'!$A$1:$AI$43</definedName>
  </definedNames>
  <calcPr fullCalcOnLoad="1"/>
</workbook>
</file>

<file path=xl/sharedStrings.xml><?xml version="1.0" encoding="utf-8"?>
<sst xmlns="http://schemas.openxmlformats.org/spreadsheetml/2006/main" count="945" uniqueCount="275">
  <si>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</si>
  <si>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</si>
  <si>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</si>
  <si>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</si>
  <si>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</si>
  <si>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</si>
  <si>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Описание (обоснование)</t>
  </si>
  <si>
    <t>Значение</t>
  </si>
  <si>
    <t>Ф / П * 100, %</t>
  </si>
  <si>
    <t>Зависи-мость</t>
  </si>
  <si>
    <t>Оценочный балл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</si>
  <si>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</si>
  <si>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</si>
  <si>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</si>
  <si>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</si>
  <si>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</si>
  <si>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</si>
  <si>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</si>
  <si>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</si>
  <si>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</si>
  <si>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</si>
  <si>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</si>
  <si>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</si>
  <si>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</si>
  <si>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</si>
  <si>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</si>
  <si>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</si>
  <si>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</si>
  <si>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</si>
  <si>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Наименование параметра (показателя), характеризующего индикатор</t>
  </si>
  <si>
    <t>2. Соблюдение сроков по процедурам взаимодействия с потребителями услуг (заявителями) - всего,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</si>
  <si>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</si>
  <si>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</si>
  <si>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</si>
  <si>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</si>
  <si>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</si>
  <si>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</si>
  <si>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</si>
  <si>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</si>
  <si>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</si>
  <si>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</si>
  <si>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</si>
  <si>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</si>
  <si>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</si>
  <si>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</si>
  <si>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</si>
  <si>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</si>
  <si>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</si>
  <si>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</si>
  <si>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</si>
  <si>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</si>
  <si>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за</t>
  </si>
  <si>
    <t>год.</t>
  </si>
  <si>
    <t>Значение показателя на период: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</si>
  <si>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</si>
  <si>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</si>
  <si>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</si>
  <si>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t>фактическое
(Ф)</t>
  </si>
  <si>
    <t>* Информация предоставляется справочно.</t>
  </si>
  <si>
    <t>Мероприятия,
направленные
на улучшение показателя *</t>
  </si>
  <si>
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t>
  </si>
  <si>
    <t>1.1. Количество структурных  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</si>
  <si>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</si>
  <si>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</si>
  <si>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</si>
  <si>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</si>
  <si>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</si>
  <si>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</si>
  <si>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№ п/п</t>
  </si>
  <si>
    <t>8. Итого по индикатору исполнительности</t>
  </si>
  <si>
    <t>7. Итого по индикатору информативности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</si>
  <si>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</si>
  <si>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</si>
  <si>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</si>
  <si>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</si>
  <si>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</si>
  <si>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</si>
  <si>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</si>
  <si>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</si>
  <si>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ТСО, а также по порядку оказания этих услуг, в процентах от общего количества поступивших заявок на технологическое присоединение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</si>
  <si>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</si>
  <si>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</si>
  <si>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</si>
  <si>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</si>
  <si>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</si>
  <si>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</si>
  <si>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</si>
  <si>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</si>
  <si>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</si>
  <si>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</si>
  <si>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</t>
  </si>
  <si>
    <t xml:space="preserve"> Расчет значения индикатора информативности</t>
  </si>
  <si>
    <t xml:space="preserve"> Расчет значения индикатора исполнительности</t>
  </si>
  <si>
    <t xml:space="preserve"> Расчет значения индикатора результативности обратной связи</t>
  </si>
  <si>
    <t>Продолжительность прекращения, час.</t>
  </si>
  <si>
    <t>Максимальное за расчетный период число точек присоединения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</si>
  <si>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</si>
  <si>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</si>
  <si>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</si>
  <si>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</si>
  <si>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</si>
  <si>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</si>
  <si>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</si>
  <si>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</si>
  <si>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</si>
  <si>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</si>
  <si>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</si>
  <si>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</si>
  <si>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</si>
  <si>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</si>
  <si>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</si>
  <si>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</si>
  <si>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</si>
  <si>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</si>
  <si>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</si>
  <si>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</si>
  <si>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</si>
  <si>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</si>
  <si>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</si>
  <si>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</si>
  <si>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</si>
  <si>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</si>
  <si>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</si>
  <si>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</si>
  <si>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</si>
  <si>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</si>
  <si>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</si>
  <si>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</si>
  <si>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</si>
  <si>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</si>
  <si>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</si>
  <si>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</si>
  <si>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</si>
  <si>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</si>
  <si>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</si>
  <si>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</si>
  <si>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</si>
  <si>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</si>
  <si>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</si>
  <si>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</si>
  <si>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</si>
  <si>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</si>
  <si>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</si>
  <si>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</si>
  <si>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</si>
  <si>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</si>
  <si>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</si>
  <si>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</si>
  <si>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</si>
  <si>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</si>
  <si>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</si>
  <si>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</si>
  <si>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</si>
  <si>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</si>
  <si>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</si>
  <si>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</si>
  <si>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</si>
  <si>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</si>
  <si>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</si>
  <si>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Объем недоотпущенной электроэнергии (Пенэс), МВт*час</t>
  </si>
  <si>
    <t xml:space="preserve">Форма 1.1 - Журнал учета текущей информации о прекращении передачи электрической энергии для потребителей услуг </t>
  </si>
  <si>
    <t>Параметр (критерий), характеризующий индикатор</t>
  </si>
  <si>
    <t>продолжение Формы 8.1.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</si>
  <si>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за 2015 год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</si>
  <si>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</si>
  <si>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</si>
  <si>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</si>
  <si>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</si>
  <si>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</si>
  <si>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</si>
  <si>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</si>
  <si>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</si>
  <si>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</si>
  <si>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</si>
  <si>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</si>
  <si>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</si>
  <si>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2.1 - Расчет значения индикатора информативности</t>
  </si>
  <si>
    <t>Форма 2.2 - Расчет значения индикатора исполнительности</t>
  </si>
  <si>
    <r>
      <t xml:space="preserve">в) системы автоинформирования, 
шт. на 1000 потребителей услуг </t>
    </r>
    <r>
      <rPr>
        <vertAlign val="superscript"/>
        <sz val="12"/>
        <rFont val="Times New Roman"/>
        <family val="1"/>
      </rPr>
      <t>1</t>
    </r>
  </si>
  <si>
    <t>Форма 2.3 - Расчет значения индикатора результативности обратной связи</t>
  </si>
  <si>
    <t xml:space="preserve">ФОРМЫ,ИСПОЛЬЗУЕМЫЕ ДЛЯ УЧЕТА ДАННЫХ ПЕРВИЧНОЙ ИНФОРМАЦИИ ПО ВСЕМ ПРЕКРАЩЕНИЯМ ПЕРЕДАЧИ ЭЛЕКТРИЧЕСКОЙ ЭНЕРГИИ ПРОИЗОШЕДШИХ НА ОБЪЕКТАХ ЭЛЕКТРОСЕТЕВЫХ ОРГАНИЗАЦИЙ ДЛЯ ОПРЕДЕЛЕНИЯ ИНДИКАТИВНЫХ ПОКАЗАТЕЛЕЙ НАДЕЖНОСТИ ОКАЗЫВАЕМЫХ УСЛУГ ЭЛЕКТРОСЕТЕВЫМИ ОРГАНИЗАЦИЯМИ
</t>
  </si>
  <si>
    <r>
      <t xml:space="preserve">Обосновывающие данные для расчета </t>
    </r>
    <r>
      <rPr>
        <b/>
        <vertAlign val="superscript"/>
        <sz val="12"/>
        <rFont val="Times New Roman"/>
        <family val="1"/>
      </rPr>
      <t>1</t>
    </r>
  </si>
  <si>
    <t>ООО "Завьялово Энерго"</t>
  </si>
  <si>
    <t>журнал  учета данных первичной информации по всем прекращениям передачи электрической энергии, произошедших на объектах электросетевой организации</t>
  </si>
  <si>
    <t>Толстов С,Е.</t>
  </si>
  <si>
    <t>ТП № 846 Ф № 3 ПС Совхозная</t>
  </si>
  <si>
    <t>ТП № 722 Ф № 5 ПС Никольская</t>
  </si>
  <si>
    <t>ТП № 276 А Ф № 2 ПС Р. Вожой</t>
  </si>
  <si>
    <t>ТП 869 Ф № 5 ПС Чекерил</t>
  </si>
  <si>
    <t>ТП 495 Ф № 6 ПС Лесная</t>
  </si>
  <si>
    <t>ТП 385 Ф № 4 ПС Завьялово</t>
  </si>
  <si>
    <t>ТП № 889 Ф № 21 ПС Опытная</t>
  </si>
  <si>
    <t>ТП № 275 Ф № 2 ПС Р. Вожой</t>
  </si>
  <si>
    <t>ТП № 27 Ф № 5 ПС Никольское</t>
  </si>
  <si>
    <t>ТП № 26 Ф № 5 ПС Никльское</t>
  </si>
  <si>
    <t>Ф № 18 ПС Каменное</t>
  </si>
  <si>
    <t>ТП № 64 Ф № 1807 ПС Кузнечная</t>
  </si>
  <si>
    <t>Ф № 0 РП ТП Ижмолоко</t>
  </si>
  <si>
    <t>ТП № 64 Ф № 1807 ПС Кузнечная, пер. Ключевой, пер. Луговой</t>
  </si>
  <si>
    <t>ТП № 857 д. Старый Бор, ул. Восточная</t>
  </si>
  <si>
    <t>ТП № 819, с. Голяны, ул. Рассветная, ул. Северная</t>
  </si>
  <si>
    <t>ТП № 450 ул. Вуко-Боляк</t>
  </si>
  <si>
    <t>ТП № 661, ул. Мира</t>
  </si>
  <si>
    <t>ТП № 76, ул. Южная</t>
  </si>
  <si>
    <t>ТП № 277, ул. Садовая</t>
  </si>
  <si>
    <t>ТП № 276А д. Крестовоздвиженское</t>
  </si>
  <si>
    <t>ТП № 122 с. Совхозный</t>
  </si>
  <si>
    <t>ТП № 371 с. Завьялово</t>
  </si>
  <si>
    <t>ТП № 2 д. Сокол</t>
  </si>
  <si>
    <t>Ф № 18 ПС Каменное, СНТ Каменное</t>
  </si>
  <si>
    <t>ТП № 26 д. Ленино</t>
  </si>
  <si>
    <t>ТП № 192 д. Чукавинки</t>
  </si>
  <si>
    <t>ТП 910 д. Р. Вожой</t>
  </si>
  <si>
    <t>ТП 122 п.Совхозный</t>
  </si>
  <si>
    <t>ТП № 977 д.Чемошур</t>
  </si>
  <si>
    <t>ЛЭП</t>
  </si>
  <si>
    <t>10 кВ</t>
  </si>
  <si>
    <t>6 кВ</t>
  </si>
  <si>
    <t>01.30,.2015.01.03.</t>
  </si>
  <si>
    <t>02.55,.2015.01.03.</t>
  </si>
  <si>
    <t>журнал</t>
  </si>
  <si>
    <t>00.30,.2015.01.09</t>
  </si>
  <si>
    <t>02.35,.2015.01.09</t>
  </si>
  <si>
    <t>12.30, 2015.01.10</t>
  </si>
  <si>
    <t>13.25, 2015.01.10</t>
  </si>
  <si>
    <t>16.45, 2015.02.02</t>
  </si>
  <si>
    <t>17.50, 2015.02.02</t>
  </si>
  <si>
    <t>17.10, 2015.02.02</t>
  </si>
  <si>
    <t>18.30, 2015.02.02</t>
  </si>
  <si>
    <t>18.50, 2015.02.02</t>
  </si>
  <si>
    <t>19.10, 2015.02.02</t>
  </si>
  <si>
    <t>19.30, 2015.02.02</t>
  </si>
  <si>
    <t>15.35, 2015.02.24</t>
  </si>
  <si>
    <t>17.00, 2015.02.24</t>
  </si>
  <si>
    <t>14.05, 2015.03.14</t>
  </si>
  <si>
    <t>15.50, 2015.03.14</t>
  </si>
  <si>
    <t>09.10, 2015.03.15</t>
  </si>
  <si>
    <t>11.40, 2015.03.15</t>
  </si>
  <si>
    <t>06.55, 2015.03.16</t>
  </si>
  <si>
    <t>08.35, 2015.03.16</t>
  </si>
  <si>
    <t>17.50, 2015.04.21</t>
  </si>
  <si>
    <t>20.20,21.04.2015</t>
  </si>
  <si>
    <t>13.05,2015.04.23</t>
  </si>
  <si>
    <t>14.10,2015.04.23</t>
  </si>
  <si>
    <t>13.30,2015.04.23</t>
  </si>
  <si>
    <t>17.55,2015.05.11</t>
  </si>
  <si>
    <t>19 10,2015.05.11</t>
  </si>
  <si>
    <t>23.45,2015.06.06</t>
  </si>
  <si>
    <t>01.15,2015.06.07</t>
  </si>
  <si>
    <t>16.30,2015.06.08</t>
  </si>
  <si>
    <t>17.25,2015.06.08</t>
  </si>
  <si>
    <t>03.10,2015.06.16</t>
  </si>
  <si>
    <t>04.50.2015.06.16</t>
  </si>
  <si>
    <t>08.30,2015.06.20</t>
  </si>
  <si>
    <t>10.50,2015.06.20</t>
  </si>
  <si>
    <t>08.55,2015.08.30</t>
  </si>
  <si>
    <t>17.30,2015.08.30</t>
  </si>
  <si>
    <t>16.30,2015.10.02</t>
  </si>
  <si>
    <t>18.15.2015.10.02</t>
  </si>
  <si>
    <t>11.30,2015.10.03</t>
  </si>
  <si>
    <t>12.15,2015.10.03</t>
  </si>
  <si>
    <t>14.45,2015.10.03</t>
  </si>
  <si>
    <t>16.10,2015.10.03</t>
  </si>
  <si>
    <t>06,30.2015.10.04</t>
  </si>
  <si>
    <t>09.00,2015.10.04</t>
  </si>
  <si>
    <t>10.35,2015.10.04</t>
  </si>
  <si>
    <t>12.05,2015.10.04</t>
  </si>
  <si>
    <t>13.10,2015.10.04</t>
  </si>
  <si>
    <t>15.30,2015.10.04</t>
  </si>
  <si>
    <t>11.45,2015.10.08</t>
  </si>
  <si>
    <t>13.15,2015.10.08</t>
  </si>
  <si>
    <t>09.50,2015.10.17</t>
  </si>
  <si>
    <t>13.10,2015.10.17</t>
  </si>
  <si>
    <t>14.05,2015.09.15</t>
  </si>
  <si>
    <t>16.35,2015.09.15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</si>
</sst>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%"/>
    <numFmt numFmtId="172" formatCode="#,##0.0"/>
    <numFmt numFmtId="173" formatCode="_-* #,##0.000_р_._-;\-* #,##0.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h\,\ mm\,\ yyyy\.mm\.dd"/>
    <numFmt numFmtId="179" formatCode="0.000000000"/>
    <numFmt numFmtId="180" formatCode="[$-FC19]d\ mmmm\ yyyy\ &quot;г.&quot;"/>
  </numFmts>
  <fonts count="6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3"/>
      <name val="Times New Roman"/>
      <family val="1"/>
    </font>
    <font>
      <i/>
      <sz val="10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top" wrapText="1"/>
    </xf>
    <xf numFmtId="0" fontId="3" fillId="33" borderId="27" xfId="0" applyNumberFormat="1" applyFont="1" applyFill="1" applyBorder="1" applyAlignment="1">
      <alignment horizontal="center" vertical="top" wrapText="1"/>
    </xf>
    <xf numFmtId="169" fontId="3" fillId="33" borderId="26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2" fontId="5" fillId="0" borderId="28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10" fontId="3" fillId="0" borderId="24" xfId="57" applyNumberFormat="1" applyFont="1" applyBorder="1" applyAlignment="1">
      <alignment horizontal="center" vertical="center"/>
    </xf>
    <xf numFmtId="10" fontId="3" fillId="0" borderId="13" xfId="57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indent="4"/>
    </xf>
    <xf numFmtId="0" fontId="3" fillId="0" borderId="0" xfId="0" applyNumberFormat="1" applyFont="1" applyBorder="1" applyAlignment="1">
      <alignment horizontal="left" vertical="top" indent="4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13" xfId="57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0" fontId="3" fillId="0" borderId="23" xfId="57" applyNumberFormat="1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1" fontId="3" fillId="33" borderId="13" xfId="57" applyNumberFormat="1" applyFont="1" applyFill="1" applyBorder="1" applyAlignment="1">
      <alignment horizontal="center" vertical="center" wrapText="1"/>
    </xf>
    <xf numFmtId="171" fontId="3" fillId="0" borderId="24" xfId="5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3" fillId="33" borderId="24" xfId="57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10" fontId="3" fillId="33" borderId="13" xfId="57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10" fontId="5" fillId="0" borderId="18" xfId="57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top" wrapText="1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10" fontId="3" fillId="33" borderId="13" xfId="57" applyNumberFormat="1" applyFont="1" applyFill="1" applyBorder="1" applyAlignment="1">
      <alignment horizontal="center" vertical="center" wrapText="1"/>
    </xf>
    <xf numFmtId="169" fontId="3" fillId="0" borderId="26" xfId="0" applyNumberFormat="1" applyFont="1" applyFill="1" applyBorder="1" applyAlignment="1">
      <alignment horizontal="center" vertical="center"/>
    </xf>
    <xf numFmtId="165" fontId="5" fillId="0" borderId="2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/>
    </xf>
    <xf numFmtId="171" fontId="3" fillId="33" borderId="13" xfId="57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justify" vertical="top"/>
    </xf>
    <xf numFmtId="166" fontId="5" fillId="0" borderId="28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59" fillId="16" borderId="12" xfId="0" applyFont="1" applyFill="1" applyBorder="1" applyAlignment="1" applyProtection="1">
      <alignment horizontal="center" vertical="center" textRotation="90" wrapText="1"/>
      <protection locked="0"/>
    </xf>
    <xf numFmtId="0" fontId="59" fillId="16" borderId="14" xfId="0" applyFont="1" applyFill="1" applyBorder="1" applyAlignment="1" applyProtection="1">
      <alignment horizontal="center" vertical="center" wrapText="1"/>
      <protection locked="0"/>
    </xf>
    <xf numFmtId="0" fontId="59" fillId="16" borderId="12" xfId="0" applyFont="1" applyFill="1" applyBorder="1" applyAlignment="1" applyProtection="1">
      <alignment horizontal="center" vertical="center" wrapText="1"/>
      <protection locked="0"/>
    </xf>
    <xf numFmtId="0" fontId="0" fillId="19" borderId="12" xfId="0" applyFill="1" applyBorder="1" applyAlignment="1" applyProtection="1">
      <alignment horizontal="center" vertical="center" wrapText="1"/>
      <protection locked="0"/>
    </xf>
    <xf numFmtId="0" fontId="13" fillId="19" borderId="12" xfId="0" applyFont="1" applyFill="1" applyBorder="1" applyAlignment="1" applyProtection="1">
      <alignment horizontal="left" vertical="center" wrapText="1"/>
      <protection locked="0"/>
    </xf>
    <xf numFmtId="0" fontId="0" fillId="19" borderId="12" xfId="0" applyFill="1" applyBorder="1" applyAlignment="1" applyProtection="1">
      <alignment horizontal="left" vertical="center" wrapText="1"/>
      <protection locked="0"/>
    </xf>
    <xf numFmtId="178" fontId="0" fillId="19" borderId="12" xfId="0" applyNumberFormat="1" applyFill="1" applyBorder="1" applyAlignment="1" applyProtection="1">
      <alignment horizontal="center" vertical="center" wrapText="1"/>
      <protection locked="0"/>
    </xf>
    <xf numFmtId="166" fontId="0" fillId="19" borderId="12" xfId="0" applyNumberFormat="1" applyFill="1" applyBorder="1" applyAlignment="1" applyProtection="1">
      <alignment horizontal="center" vertical="center" wrapText="1"/>
      <protection locked="0"/>
    </xf>
    <xf numFmtId="165" fontId="0" fillId="19" borderId="12" xfId="0" applyNumberFormat="1" applyFill="1" applyBorder="1" applyAlignment="1" applyProtection="1">
      <alignment horizontal="center" vertical="center" wrapText="1"/>
      <protection locked="0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60" fillId="34" borderId="12" xfId="0" applyFont="1" applyFill="1" applyBorder="1" applyAlignment="1" applyProtection="1">
      <alignment horizontal="center" vertical="center" textRotation="90" wrapText="1"/>
      <protection locked="0"/>
    </xf>
    <xf numFmtId="0" fontId="60" fillId="34" borderId="14" xfId="0" applyFont="1" applyFill="1" applyBorder="1" applyAlignment="1" applyProtection="1">
      <alignment horizontal="center" vertical="center" wrapText="1"/>
      <protection locked="0"/>
    </xf>
    <xf numFmtId="0" fontId="60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left" vertical="top" wrapText="1"/>
    </xf>
    <xf numFmtId="0" fontId="3" fillId="34" borderId="18" xfId="0" applyNumberFormat="1" applyFont="1" applyFill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/>
    </xf>
    <xf numFmtId="10" fontId="3" fillId="0" borderId="13" xfId="58" applyNumberFormat="1" applyFont="1" applyBorder="1" applyAlignment="1">
      <alignment horizontal="center" vertical="center" wrapText="1"/>
    </xf>
    <xf numFmtId="0" fontId="17" fillId="34" borderId="13" xfId="0" applyNumberFormat="1" applyFont="1" applyFill="1" applyBorder="1" applyAlignment="1">
      <alignment horizontal="left" vertical="top" wrapText="1"/>
    </xf>
    <xf numFmtId="0" fontId="3" fillId="33" borderId="13" xfId="57" applyNumberFormat="1" applyFont="1" applyFill="1" applyBorder="1" applyAlignment="1">
      <alignment horizontal="center" vertical="center" wrapText="1"/>
    </xf>
    <xf numFmtId="10" fontId="3" fillId="0" borderId="24" xfId="57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top" wrapText="1"/>
    </xf>
    <xf numFmtId="0" fontId="3" fillId="34" borderId="24" xfId="57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10" fontId="3" fillId="34" borderId="13" xfId="0" applyNumberFormat="1" applyFont="1" applyFill="1" applyBorder="1" applyAlignment="1">
      <alignment horizontal="center" vertical="center"/>
    </xf>
    <xf numFmtId="10" fontId="3" fillId="34" borderId="13" xfId="57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3" fontId="3" fillId="33" borderId="27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3" fillId="0" borderId="0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2" fontId="3" fillId="0" borderId="38" xfId="0" applyNumberFormat="1" applyFont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0" borderId="39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170" fontId="5" fillId="0" borderId="27" xfId="0" applyNumberFormat="1" applyFont="1" applyFill="1" applyBorder="1" applyAlignment="1">
      <alignment horizontal="center"/>
    </xf>
    <xf numFmtId="170" fontId="5" fillId="0" borderId="28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9" fillId="16" borderId="26" xfId="0" applyFont="1" applyFill="1" applyBorder="1" applyAlignment="1" applyProtection="1">
      <alignment horizontal="center" textRotation="90" wrapText="1"/>
      <protection locked="0"/>
    </xf>
    <xf numFmtId="0" fontId="59" fillId="16" borderId="44" xfId="0" applyFont="1" applyFill="1" applyBorder="1" applyAlignment="1" applyProtection="1">
      <alignment horizontal="center" textRotation="90" wrapText="1"/>
      <protection locked="0"/>
    </xf>
    <xf numFmtId="0" fontId="59" fillId="16" borderId="45" xfId="0" applyFont="1" applyFill="1" applyBorder="1" applyAlignment="1" applyProtection="1">
      <alignment horizontal="center" textRotation="90" wrapText="1"/>
      <protection locked="0"/>
    </xf>
    <xf numFmtId="0" fontId="59" fillId="16" borderId="26" xfId="0" applyFont="1" applyFill="1" applyBorder="1" applyAlignment="1" applyProtection="1">
      <alignment horizontal="center" vertical="center" wrapText="1"/>
      <protection locked="0"/>
    </xf>
    <xf numFmtId="0" fontId="59" fillId="16" borderId="44" xfId="0" applyFont="1" applyFill="1" applyBorder="1" applyAlignment="1" applyProtection="1">
      <alignment horizontal="center" vertical="center" wrapText="1"/>
      <protection locked="0"/>
    </xf>
    <xf numFmtId="0" fontId="59" fillId="16" borderId="45" xfId="0" applyFont="1" applyFill="1" applyBorder="1" applyAlignment="1" applyProtection="1">
      <alignment horizontal="center" vertical="center" wrapText="1"/>
      <protection locked="0"/>
    </xf>
    <xf numFmtId="0" fontId="59" fillId="16" borderId="13" xfId="0" applyFont="1" applyFill="1" applyBorder="1" applyAlignment="1" applyProtection="1">
      <alignment horizontal="center" vertical="center" wrapText="1"/>
      <protection locked="0"/>
    </xf>
    <xf numFmtId="0" fontId="59" fillId="16" borderId="46" xfId="0" applyFont="1" applyFill="1" applyBorder="1" applyAlignment="1" applyProtection="1">
      <alignment horizontal="center" vertical="center" wrapText="1"/>
      <protection locked="0"/>
    </xf>
    <xf numFmtId="0" fontId="59" fillId="16" borderId="14" xfId="0" applyFont="1" applyFill="1" applyBorder="1" applyAlignment="1" applyProtection="1">
      <alignment horizontal="center" vertical="center" wrapText="1"/>
      <protection locked="0"/>
    </xf>
    <xf numFmtId="0" fontId="59" fillId="16" borderId="13" xfId="0" applyFont="1" applyFill="1" applyBorder="1" applyAlignment="1" applyProtection="1">
      <alignment horizontal="center" textRotation="90" wrapText="1"/>
      <protection locked="0"/>
    </xf>
    <xf numFmtId="0" fontId="59" fillId="16" borderId="14" xfId="0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Border="1" applyAlignment="1">
      <alignment horizontal="center" vertical="center"/>
    </xf>
    <xf numFmtId="0" fontId="60" fillId="34" borderId="26" xfId="0" applyFont="1" applyFill="1" applyBorder="1" applyAlignment="1" applyProtection="1">
      <alignment horizontal="center" textRotation="90" wrapText="1"/>
      <protection locked="0"/>
    </xf>
    <xf numFmtId="0" fontId="60" fillId="34" borderId="44" xfId="0" applyFont="1" applyFill="1" applyBorder="1" applyAlignment="1" applyProtection="1">
      <alignment horizontal="center" textRotation="90" wrapText="1"/>
      <protection locked="0"/>
    </xf>
    <xf numFmtId="0" fontId="60" fillId="34" borderId="45" xfId="0" applyFont="1" applyFill="1" applyBorder="1" applyAlignment="1" applyProtection="1">
      <alignment horizontal="center" textRotation="90" wrapText="1"/>
      <protection locked="0"/>
    </xf>
    <xf numFmtId="0" fontId="60" fillId="34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0" fillId="34" borderId="13" xfId="0" applyFont="1" applyFill="1" applyBorder="1" applyAlignment="1" applyProtection="1">
      <alignment horizontal="center" textRotation="90" wrapText="1"/>
      <protection locked="0"/>
    </xf>
    <xf numFmtId="0" fontId="60" fillId="34" borderId="14" xfId="0" applyFont="1" applyFill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0" fontId="60" fillId="34" borderId="13" xfId="0" applyFont="1" applyFill="1" applyBorder="1" applyAlignment="1" applyProtection="1">
      <alignment horizontal="center" vertical="center" wrapText="1"/>
      <protection locked="0"/>
    </xf>
    <xf numFmtId="0" fontId="60" fillId="34" borderId="14" xfId="0" applyFont="1" applyFill="1" applyBorder="1" applyAlignment="1" applyProtection="1">
      <alignment horizontal="center" vertical="center" wrapText="1"/>
      <protection locked="0"/>
    </xf>
    <xf numFmtId="0" fontId="60" fillId="34" borderId="26" xfId="0" applyFont="1" applyFill="1" applyBorder="1" applyAlignment="1" applyProtection="1">
      <alignment horizontal="center" vertical="center" wrapText="1"/>
      <protection locked="0"/>
    </xf>
    <xf numFmtId="0" fontId="60" fillId="34" borderId="44" xfId="0" applyFont="1" applyFill="1" applyBorder="1" applyAlignment="1" applyProtection="1">
      <alignment horizontal="center" vertical="center" wrapText="1"/>
      <protection locked="0"/>
    </xf>
    <xf numFmtId="0" fontId="60" fillId="34" borderId="4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SheetLayoutView="100" zoomScalePageLayoutView="0" workbookViewId="0" topLeftCell="A1">
      <selection activeCell="Z35" sqref="Z35"/>
    </sheetView>
  </sheetViews>
  <sheetFormatPr defaultColWidth="0.875" defaultRowHeight="12.75"/>
  <cols>
    <col min="1" max="1" width="53.125" style="56" customWidth="1"/>
    <col min="2" max="2" width="14.25390625" style="56" customWidth="1"/>
    <col min="3" max="5" width="12.875" style="56" customWidth="1"/>
    <col min="6" max="6" width="13.25390625" style="56" customWidth="1"/>
    <col min="7" max="16384" width="0.875" style="2" customWidth="1"/>
  </cols>
  <sheetData>
    <row r="2" spans="1:6" ht="26.25" customHeight="1">
      <c r="A2" s="158" t="s">
        <v>179</v>
      </c>
      <c r="B2" s="159"/>
      <c r="C2" s="159"/>
      <c r="D2" s="159"/>
      <c r="E2" s="159"/>
      <c r="F2" s="159"/>
    </row>
    <row r="3" spans="1:6" s="8" customFormat="1" ht="15.75">
      <c r="A3" s="158" t="str">
        <f>'Форма 1.1 (2015)'!B3</f>
        <v>ООО "Завьялово Энерго"</v>
      </c>
      <c r="B3" s="159"/>
      <c r="C3" s="159"/>
      <c r="D3" s="159"/>
      <c r="E3" s="159"/>
      <c r="F3" s="159"/>
    </row>
    <row r="4" spans="5:6" ht="16.5" thickBot="1">
      <c r="E4" s="18">
        <v>2015</v>
      </c>
      <c r="F4" s="15" t="s">
        <v>52</v>
      </c>
    </row>
    <row r="5" spans="1:6" s="9" customFormat="1" ht="15.75">
      <c r="A5" s="160" t="s">
        <v>161</v>
      </c>
      <c r="B5" s="162" t="s">
        <v>7</v>
      </c>
      <c r="C5" s="163"/>
      <c r="D5" s="164" t="s">
        <v>8</v>
      </c>
      <c r="E5" s="164" t="s">
        <v>9</v>
      </c>
      <c r="F5" s="166" t="s">
        <v>10</v>
      </c>
    </row>
    <row r="6" spans="1:6" s="9" customFormat="1" ht="47.25">
      <c r="A6" s="161"/>
      <c r="B6" s="120" t="s">
        <v>57</v>
      </c>
      <c r="C6" s="120" t="s">
        <v>11</v>
      </c>
      <c r="D6" s="165"/>
      <c r="E6" s="165"/>
      <c r="F6" s="167"/>
    </row>
    <row r="7" spans="1:6" s="10" customFormat="1" ht="15.75">
      <c r="A7" s="121">
        <v>1</v>
      </c>
      <c r="B7" s="122">
        <v>2</v>
      </c>
      <c r="C7" s="122">
        <v>3</v>
      </c>
      <c r="D7" s="122">
        <v>4</v>
      </c>
      <c r="E7" s="122">
        <v>5</v>
      </c>
      <c r="F7" s="123">
        <v>6</v>
      </c>
    </row>
    <row r="8" spans="1:6" ht="81" customHeight="1">
      <c r="A8" s="53" t="s">
        <v>41</v>
      </c>
      <c r="B8" s="73">
        <v>1</v>
      </c>
      <c r="C8" s="138">
        <v>1</v>
      </c>
      <c r="D8" s="43">
        <v>1</v>
      </c>
      <c r="E8" s="45" t="s">
        <v>15</v>
      </c>
      <c r="F8" s="48">
        <v>2</v>
      </c>
    </row>
    <row r="9" spans="1:6" ht="37.5" customHeight="1">
      <c r="A9" s="53" t="s">
        <v>42</v>
      </c>
      <c r="B9" s="62" t="s">
        <v>13</v>
      </c>
      <c r="C9" s="62" t="s">
        <v>13</v>
      </c>
      <c r="D9" s="63" t="s">
        <v>13</v>
      </c>
      <c r="E9" s="45" t="s">
        <v>13</v>
      </c>
      <c r="F9" s="85">
        <v>2</v>
      </c>
    </row>
    <row r="10" spans="1:6" ht="15.75">
      <c r="A10" s="37" t="s">
        <v>14</v>
      </c>
      <c r="B10" s="31"/>
      <c r="C10" s="31"/>
      <c r="D10" s="63"/>
      <c r="E10" s="31"/>
      <c r="F10" s="80"/>
    </row>
    <row r="11" spans="1:6" ht="84" customHeight="1">
      <c r="A11" s="38" t="s">
        <v>80</v>
      </c>
      <c r="B11" s="93">
        <v>0.03</v>
      </c>
      <c r="C11" s="153">
        <v>0.1</v>
      </c>
      <c r="D11" s="43">
        <v>0.3</v>
      </c>
      <c r="E11" s="45" t="s">
        <v>26</v>
      </c>
      <c r="F11" s="48">
        <v>1</v>
      </c>
    </row>
    <row r="12" spans="1:6" ht="102" customHeight="1">
      <c r="A12" s="38" t="s">
        <v>81</v>
      </c>
      <c r="B12" s="93">
        <v>1</v>
      </c>
      <c r="C12" s="58">
        <v>1</v>
      </c>
      <c r="D12" s="43">
        <v>1</v>
      </c>
      <c r="E12" s="45" t="s">
        <v>15</v>
      </c>
      <c r="F12" s="48">
        <v>2</v>
      </c>
    </row>
    <row r="13" spans="1:6" ht="116.25" customHeight="1">
      <c r="A13" s="38" t="s">
        <v>82</v>
      </c>
      <c r="B13" s="93">
        <v>0</v>
      </c>
      <c r="C13" s="58">
        <v>0</v>
      </c>
      <c r="D13" s="43">
        <v>1</v>
      </c>
      <c r="E13" s="45" t="s">
        <v>26</v>
      </c>
      <c r="F13" s="48">
        <v>2</v>
      </c>
    </row>
    <row r="14" spans="1:6" ht="114.75" customHeight="1">
      <c r="A14" s="86" t="s">
        <v>83</v>
      </c>
      <c r="B14" s="93">
        <v>0</v>
      </c>
      <c r="C14" s="58">
        <v>0</v>
      </c>
      <c r="D14" s="43">
        <v>1</v>
      </c>
      <c r="E14" s="45" t="s">
        <v>26</v>
      </c>
      <c r="F14" s="48">
        <v>2</v>
      </c>
    </row>
    <row r="15" spans="1:6" ht="83.25" customHeight="1">
      <c r="A15" s="37" t="s">
        <v>84</v>
      </c>
      <c r="B15" s="73">
        <v>0</v>
      </c>
      <c r="C15" s="43">
        <v>0.1</v>
      </c>
      <c r="D15" s="43">
        <v>0</v>
      </c>
      <c r="E15" s="45" t="s">
        <v>15</v>
      </c>
      <c r="F15" s="48">
        <v>3</v>
      </c>
    </row>
    <row r="16" spans="1:6" ht="66" customHeight="1">
      <c r="A16" s="37" t="s">
        <v>85</v>
      </c>
      <c r="B16" s="73">
        <v>1</v>
      </c>
      <c r="C16" s="45">
        <v>1</v>
      </c>
      <c r="D16" s="43">
        <v>1</v>
      </c>
      <c r="E16" s="45" t="s">
        <v>15</v>
      </c>
      <c r="F16" s="48">
        <v>2</v>
      </c>
    </row>
    <row r="17" spans="1:6" ht="39.75" customHeight="1">
      <c r="A17" s="53" t="s">
        <v>43</v>
      </c>
      <c r="B17" s="62" t="s">
        <v>13</v>
      </c>
      <c r="C17" s="62" t="s">
        <v>13</v>
      </c>
      <c r="D17" s="63" t="s">
        <v>13</v>
      </c>
      <c r="E17" s="31" t="s">
        <v>13</v>
      </c>
      <c r="F17" s="48">
        <v>2.166666666666667</v>
      </c>
    </row>
    <row r="18" spans="1:6" ht="21" customHeight="1">
      <c r="A18" s="37" t="s">
        <v>14</v>
      </c>
      <c r="B18" s="69"/>
      <c r="C18" s="69"/>
      <c r="D18" s="63"/>
      <c r="E18" s="31"/>
      <c r="F18" s="48"/>
    </row>
    <row r="19" spans="1:6" ht="47.25">
      <c r="A19" s="37" t="s">
        <v>86</v>
      </c>
      <c r="B19" s="73">
        <v>1</v>
      </c>
      <c r="C19" s="138">
        <v>1</v>
      </c>
      <c r="D19" s="43">
        <v>1</v>
      </c>
      <c r="E19" s="45" t="s">
        <v>26</v>
      </c>
      <c r="F19" s="48">
        <v>2</v>
      </c>
    </row>
    <row r="20" spans="1:6" ht="68.25" customHeight="1">
      <c r="A20" s="37" t="s">
        <v>87</v>
      </c>
      <c r="B20" s="62" t="s">
        <v>13</v>
      </c>
      <c r="C20" s="133" t="s">
        <v>13</v>
      </c>
      <c r="D20" s="63">
        <v>0.6111111111111112</v>
      </c>
      <c r="E20" s="45" t="s">
        <v>15</v>
      </c>
      <c r="F20" s="48">
        <v>2.3333333333333335</v>
      </c>
    </row>
    <row r="21" spans="1:6" ht="31.5">
      <c r="A21" s="37" t="s">
        <v>44</v>
      </c>
      <c r="B21" s="73">
        <v>0.25</v>
      </c>
      <c r="C21" s="138">
        <v>0.3</v>
      </c>
      <c r="D21" s="43">
        <v>0.8333333333333334</v>
      </c>
      <c r="E21" s="45" t="s">
        <v>13</v>
      </c>
      <c r="F21" s="48">
        <v>2</v>
      </c>
    </row>
    <row r="22" spans="1:6" ht="38.25" customHeight="1">
      <c r="A22" s="37" t="s">
        <v>45</v>
      </c>
      <c r="B22" s="73">
        <v>0</v>
      </c>
      <c r="C22" s="138">
        <v>0.01</v>
      </c>
      <c r="D22" s="43">
        <v>0</v>
      </c>
      <c r="E22" s="45" t="s">
        <v>13</v>
      </c>
      <c r="F22" s="48">
        <v>3</v>
      </c>
    </row>
    <row r="23" spans="1:6" ht="34.5">
      <c r="A23" s="37" t="s">
        <v>178</v>
      </c>
      <c r="B23" s="73">
        <v>0</v>
      </c>
      <c r="C23" s="138">
        <v>0</v>
      </c>
      <c r="D23" s="43">
        <v>1</v>
      </c>
      <c r="E23" s="45" t="s">
        <v>13</v>
      </c>
      <c r="F23" s="48">
        <v>2</v>
      </c>
    </row>
    <row r="24" spans="1:6" ht="34.5" customHeight="1">
      <c r="A24" s="53" t="s">
        <v>47</v>
      </c>
      <c r="B24" s="62" t="s">
        <v>13</v>
      </c>
      <c r="C24" s="133" t="s">
        <v>13</v>
      </c>
      <c r="D24" s="63">
        <v>1</v>
      </c>
      <c r="E24" s="45" t="s">
        <v>26</v>
      </c>
      <c r="F24" s="48">
        <v>2</v>
      </c>
    </row>
    <row r="25" spans="1:6" ht="66" customHeight="1">
      <c r="A25" s="37" t="s">
        <v>48</v>
      </c>
      <c r="B25" s="73">
        <v>0</v>
      </c>
      <c r="C25" s="138">
        <v>0</v>
      </c>
      <c r="D25" s="43">
        <v>1</v>
      </c>
      <c r="E25" s="45" t="s">
        <v>26</v>
      </c>
      <c r="F25" s="48">
        <v>2</v>
      </c>
    </row>
    <row r="26" spans="1:6" ht="80.25" customHeight="1">
      <c r="A26" s="53" t="s">
        <v>49</v>
      </c>
      <c r="B26" s="62" t="s">
        <v>13</v>
      </c>
      <c r="C26" s="62" t="s">
        <v>13</v>
      </c>
      <c r="D26" s="63" t="s">
        <v>13</v>
      </c>
      <c r="E26" s="40" t="s">
        <v>13</v>
      </c>
      <c r="F26" s="48">
        <v>2</v>
      </c>
    </row>
    <row r="27" spans="1:6" ht="15.75">
      <c r="A27" s="37" t="s">
        <v>14</v>
      </c>
      <c r="B27" s="62"/>
      <c r="C27" s="62"/>
      <c r="D27" s="63"/>
      <c r="E27" s="31"/>
      <c r="F27" s="48"/>
    </row>
    <row r="28" spans="1:6" ht="63">
      <c r="A28" s="37" t="s">
        <v>88</v>
      </c>
      <c r="B28" s="73">
        <v>0</v>
      </c>
      <c r="C28" s="138">
        <v>0</v>
      </c>
      <c r="D28" s="43">
        <v>1</v>
      </c>
      <c r="E28" s="45" t="s">
        <v>26</v>
      </c>
      <c r="F28" s="48">
        <v>2</v>
      </c>
    </row>
    <row r="29" spans="1:6" ht="134.25" customHeight="1">
      <c r="A29" s="37" t="s">
        <v>89</v>
      </c>
      <c r="B29" s="73">
        <v>0</v>
      </c>
      <c r="C29" s="43">
        <v>0</v>
      </c>
      <c r="D29" s="43">
        <v>1</v>
      </c>
      <c r="E29" s="45" t="s">
        <v>15</v>
      </c>
      <c r="F29" s="48">
        <v>2</v>
      </c>
    </row>
    <row r="30" spans="1:6" ht="34.5" customHeight="1" thickBot="1">
      <c r="A30" s="39" t="s">
        <v>50</v>
      </c>
      <c r="B30" s="82" t="s">
        <v>13</v>
      </c>
      <c r="C30" s="82" t="s">
        <v>13</v>
      </c>
      <c r="D30" s="83" t="s">
        <v>13</v>
      </c>
      <c r="E30" s="82" t="s">
        <v>13</v>
      </c>
      <c r="F30" s="96">
        <v>2.0333333333333337</v>
      </c>
    </row>
    <row r="31" ht="15.75" hidden="1">
      <c r="A31" s="41"/>
    </row>
    <row r="32" spans="1:6" ht="58.5" customHeight="1">
      <c r="A32" s="59"/>
      <c r="B32" s="7"/>
      <c r="C32" s="6"/>
      <c r="D32" s="6"/>
      <c r="E32" s="6"/>
      <c r="F32" s="7"/>
    </row>
    <row r="33" spans="1:6" ht="15.75">
      <c r="A33" s="60"/>
      <c r="B33" s="7"/>
      <c r="C33" s="16"/>
      <c r="D33" s="16"/>
      <c r="E33" s="16"/>
      <c r="F33" s="7"/>
    </row>
    <row r="34" spans="1:6" ht="41.25" customHeight="1">
      <c r="A34" s="157"/>
      <c r="B34" s="157"/>
      <c r="C34" s="157"/>
      <c r="D34" s="157"/>
      <c r="E34" s="157"/>
      <c r="F34" s="157"/>
    </row>
    <row r="35" ht="20.25">
      <c r="A35" s="92"/>
    </row>
  </sheetData>
  <sheetProtection/>
  <mergeCells count="8">
    <mergeCell ref="A34:F34"/>
    <mergeCell ref="A2:F2"/>
    <mergeCell ref="A3:F3"/>
    <mergeCell ref="A5:A6"/>
    <mergeCell ref="B5:C5"/>
    <mergeCell ref="D5:D6"/>
    <mergeCell ref="E5:E6"/>
    <mergeCell ref="F5:F6"/>
  </mergeCells>
  <printOptions/>
  <pageMargins left="1.1811023622047245" right="0.31496062992125984" top="0.5905511811023623" bottom="0.3937007874015748" header="0.1968503937007874" footer="0.1968503937007874"/>
  <pageSetup horizontalDpi="600" verticalDpi="600" orientation="portrait" paperSize="9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9" max="31" width="8.625" style="0" customWidth="1"/>
  </cols>
  <sheetData>
    <row r="1" spans="1:35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ht="12.75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spans="1:35" ht="12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</row>
    <row r="4" spans="1:35" ht="12.75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</row>
    <row r="5" spans="1:35" ht="12.75">
      <c r="A5" s="236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</row>
    <row r="6" spans="1:35" ht="12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ht="12.75">
      <c r="A7" s="237"/>
      <c r="B7" s="240"/>
      <c r="C7" s="240"/>
      <c r="D7" s="237"/>
      <c r="E7" s="237"/>
      <c r="F7" s="237"/>
      <c r="G7" s="237"/>
      <c r="H7" s="237"/>
      <c r="I7" s="243"/>
      <c r="J7" s="244"/>
      <c r="K7" s="244"/>
      <c r="L7" s="244"/>
      <c r="M7" s="244"/>
      <c r="N7" s="244"/>
      <c r="O7" s="244"/>
      <c r="P7" s="245"/>
      <c r="Q7" s="243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5"/>
      <c r="AC7" s="237"/>
      <c r="AD7" s="237"/>
      <c r="AE7" s="237"/>
      <c r="AF7" s="237"/>
      <c r="AG7" s="237"/>
      <c r="AH7" s="237"/>
      <c r="AI7" s="237"/>
    </row>
    <row r="8" spans="1:35" ht="12.75">
      <c r="A8" s="238"/>
      <c r="B8" s="241"/>
      <c r="C8" s="241"/>
      <c r="D8" s="238"/>
      <c r="E8" s="238"/>
      <c r="F8" s="238"/>
      <c r="G8" s="238"/>
      <c r="H8" s="238"/>
      <c r="I8" s="243"/>
      <c r="J8" s="244"/>
      <c r="K8" s="244"/>
      <c r="L8" s="244"/>
      <c r="M8" s="245"/>
      <c r="N8" s="237"/>
      <c r="O8" s="237"/>
      <c r="P8" s="237"/>
      <c r="Q8" s="243"/>
      <c r="R8" s="244"/>
      <c r="S8" s="244"/>
      <c r="T8" s="244"/>
      <c r="U8" s="244"/>
      <c r="V8" s="244"/>
      <c r="W8" s="244"/>
      <c r="X8" s="244"/>
      <c r="Y8" s="245"/>
      <c r="Z8" s="237"/>
      <c r="AA8" s="237"/>
      <c r="AB8" s="237"/>
      <c r="AC8" s="238"/>
      <c r="AD8" s="238"/>
      <c r="AE8" s="238"/>
      <c r="AF8" s="238"/>
      <c r="AG8" s="238"/>
      <c r="AH8" s="238"/>
      <c r="AI8" s="238"/>
    </row>
    <row r="9" spans="1:35" ht="12.75">
      <c r="A9" s="238"/>
      <c r="B9" s="241"/>
      <c r="C9" s="241"/>
      <c r="D9" s="238"/>
      <c r="E9" s="238"/>
      <c r="F9" s="238"/>
      <c r="G9" s="238"/>
      <c r="H9" s="238"/>
      <c r="I9" s="246"/>
      <c r="J9" s="247"/>
      <c r="K9" s="246"/>
      <c r="L9" s="247"/>
      <c r="M9" s="237"/>
      <c r="N9" s="238"/>
      <c r="O9" s="238"/>
      <c r="P9" s="238"/>
      <c r="Q9" s="246"/>
      <c r="R9" s="247"/>
      <c r="S9" s="246"/>
      <c r="T9" s="247"/>
      <c r="U9" s="237"/>
      <c r="V9" s="237"/>
      <c r="W9" s="237"/>
      <c r="X9" s="237"/>
      <c r="Y9" s="237"/>
      <c r="Z9" s="238"/>
      <c r="AA9" s="238"/>
      <c r="AB9" s="238"/>
      <c r="AC9" s="238"/>
      <c r="AD9" s="238"/>
      <c r="AE9" s="238"/>
      <c r="AF9" s="238"/>
      <c r="AG9" s="238"/>
      <c r="AH9" s="238"/>
      <c r="AI9" s="238"/>
    </row>
    <row r="10" spans="1:35" ht="12.75">
      <c r="A10" s="239"/>
      <c r="B10" s="242"/>
      <c r="C10" s="242"/>
      <c r="D10" s="239"/>
      <c r="E10" s="239"/>
      <c r="F10" s="239"/>
      <c r="G10" s="239"/>
      <c r="H10" s="239"/>
      <c r="I10" s="100"/>
      <c r="J10" s="100"/>
      <c r="K10" s="100"/>
      <c r="L10" s="100"/>
      <c r="M10" s="239"/>
      <c r="N10" s="239"/>
      <c r="O10" s="239"/>
      <c r="P10" s="239"/>
      <c r="Q10" s="100"/>
      <c r="R10" s="100"/>
      <c r="S10" s="100"/>
      <c r="T10" s="100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</row>
    <row r="11" spans="1:35" ht="12.75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</row>
    <row r="12" spans="1:35" ht="12.75">
      <c r="A12" s="103"/>
      <c r="B12" s="104"/>
      <c r="C12" s="105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6"/>
      <c r="AD12" s="106"/>
      <c r="AE12" s="106"/>
      <c r="AF12" s="107"/>
      <c r="AG12" s="108"/>
      <c r="AH12" s="103"/>
      <c r="AI12" s="103"/>
    </row>
    <row r="13" spans="1:35" ht="12.75">
      <c r="A13" s="103"/>
      <c r="B13" s="104"/>
      <c r="C13" s="104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6"/>
      <c r="AD13" s="106"/>
      <c r="AE13" s="106"/>
      <c r="AF13" s="107"/>
      <c r="AG13" s="108"/>
      <c r="AH13" s="103"/>
      <c r="AI13" s="103"/>
    </row>
    <row r="14" spans="1:35" ht="12.75">
      <c r="A14" s="103"/>
      <c r="B14" s="104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6"/>
      <c r="AD14" s="106"/>
      <c r="AE14" s="106"/>
      <c r="AF14" s="107"/>
      <c r="AG14" s="108"/>
      <c r="AH14" s="103"/>
      <c r="AI14" s="103"/>
    </row>
  </sheetData>
  <sheetProtection/>
  <mergeCells count="38">
    <mergeCell ref="X9:X10"/>
    <mergeCell ref="Y9:Y10"/>
    <mergeCell ref="M9:M10"/>
    <mergeCell ref="Q9:R9"/>
    <mergeCell ref="S9:T9"/>
    <mergeCell ref="U9:U10"/>
    <mergeCell ref="V9:V10"/>
    <mergeCell ref="W9:W10"/>
    <mergeCell ref="AF7:AF10"/>
    <mergeCell ref="AG7:AG10"/>
    <mergeCell ref="AH7:AH10"/>
    <mergeCell ref="AI7:AI10"/>
    <mergeCell ref="I8:M8"/>
    <mergeCell ref="N8:N10"/>
    <mergeCell ref="O8:O10"/>
    <mergeCell ref="P8:P10"/>
    <mergeCell ref="Q8:Y8"/>
    <mergeCell ref="Z8:Z10"/>
    <mergeCell ref="H7:H10"/>
    <mergeCell ref="I7:P7"/>
    <mergeCell ref="Q7:AB7"/>
    <mergeCell ref="AC7:AC10"/>
    <mergeCell ref="AD7:AD10"/>
    <mergeCell ref="AE7:AE10"/>
    <mergeCell ref="AA8:AA10"/>
    <mergeCell ref="AB8:AB10"/>
    <mergeCell ref="I9:J9"/>
    <mergeCell ref="K9:L9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48"/>
  <sheetViews>
    <sheetView tabSelected="1" view="pageBreakPreview" zoomScale="70" zoomScaleNormal="80" zoomScaleSheetLayoutView="70" zoomScalePageLayoutView="0" workbookViewId="0" topLeftCell="A1">
      <pane xSplit="3" ySplit="10" topLeftCell="R32" activePane="bottomRight" state="frozen"/>
      <selection pane="topLeft" activeCell="A9" sqref="A9:B9"/>
      <selection pane="topRight" activeCell="A9" sqref="A9:B9"/>
      <selection pane="bottomLeft" activeCell="A9" sqref="A9:B9"/>
      <selection pane="bottomRight" activeCell="B46" sqref="B46:Q48"/>
    </sheetView>
  </sheetViews>
  <sheetFormatPr defaultColWidth="9.00390625" defaultRowHeight="12.75"/>
  <cols>
    <col min="1" max="1" width="9.125" style="111" customWidth="1"/>
    <col min="2" max="2" width="34.25390625" style="111" customWidth="1"/>
    <col min="3" max="3" width="45.00390625" style="111" customWidth="1"/>
    <col min="4" max="21" width="9.125" style="111" customWidth="1"/>
    <col min="22" max="28" width="14.375" style="111" customWidth="1"/>
    <col min="29" max="29" width="19.375" style="111" customWidth="1"/>
    <col min="30" max="30" width="20.125" style="111" customWidth="1"/>
    <col min="31" max="31" width="20.625" style="111" customWidth="1"/>
    <col min="32" max="35" width="14.375" style="111" customWidth="1"/>
    <col min="36" max="36" width="17.25390625" style="111" customWidth="1"/>
    <col min="37" max="16384" width="9.125" style="111" customWidth="1"/>
  </cols>
  <sheetData>
    <row r="1" spans="1:35" ht="66.75" customHeight="1">
      <c r="A1" s="115"/>
      <c r="B1" s="257" t="s">
        <v>180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 t="s">
        <v>162</v>
      </c>
      <c r="AI1" s="115"/>
    </row>
    <row r="2" spans="1:35" ht="15.75">
      <c r="A2" s="268" t="s">
        <v>163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</row>
    <row r="3" spans="1:35" ht="9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5" ht="15.75">
      <c r="A4" s="268" t="str">
        <f>'Форма 1.1 (2015)'!B3</f>
        <v>ООО "Завьялово Энерго"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8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</row>
    <row r="5" spans="1:35" ht="9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</row>
    <row r="6" spans="1:36" ht="67.5" customHeight="1">
      <c r="A6" s="261" t="s">
        <v>68</v>
      </c>
      <c r="B6" s="261" t="s">
        <v>96</v>
      </c>
      <c r="C6" s="261" t="s">
        <v>97</v>
      </c>
      <c r="D6" s="249" t="s">
        <v>98</v>
      </c>
      <c r="E6" s="249" t="s">
        <v>99</v>
      </c>
      <c r="F6" s="249" t="s">
        <v>100</v>
      </c>
      <c r="G6" s="249" t="s">
        <v>101</v>
      </c>
      <c r="H6" s="249" t="s">
        <v>102</v>
      </c>
      <c r="I6" s="259" t="s">
        <v>103</v>
      </c>
      <c r="J6" s="252"/>
      <c r="K6" s="252"/>
      <c r="L6" s="252"/>
      <c r="M6" s="252"/>
      <c r="N6" s="252"/>
      <c r="O6" s="252"/>
      <c r="P6" s="260"/>
      <c r="Q6" s="259" t="s">
        <v>104</v>
      </c>
      <c r="R6" s="253"/>
      <c r="S6" s="253"/>
      <c r="T6" s="253"/>
      <c r="U6" s="253"/>
      <c r="V6" s="252" t="s">
        <v>104</v>
      </c>
      <c r="W6" s="253"/>
      <c r="X6" s="253"/>
      <c r="Y6" s="253"/>
      <c r="Z6" s="253"/>
      <c r="AA6" s="253"/>
      <c r="AB6" s="254"/>
      <c r="AC6" s="249" t="s">
        <v>105</v>
      </c>
      <c r="AD6" s="249" t="s">
        <v>106</v>
      </c>
      <c r="AE6" s="249" t="s">
        <v>107</v>
      </c>
      <c r="AF6" s="249" t="s">
        <v>108</v>
      </c>
      <c r="AG6" s="249" t="s">
        <v>109</v>
      </c>
      <c r="AH6" s="249" t="s">
        <v>110</v>
      </c>
      <c r="AI6" s="249" t="s">
        <v>111</v>
      </c>
      <c r="AJ6" s="249" t="s">
        <v>159</v>
      </c>
    </row>
    <row r="7" spans="1:36" ht="35.25" customHeight="1">
      <c r="A7" s="262"/>
      <c r="B7" s="262"/>
      <c r="C7" s="262"/>
      <c r="D7" s="250"/>
      <c r="E7" s="250"/>
      <c r="F7" s="250"/>
      <c r="G7" s="250"/>
      <c r="H7" s="250"/>
      <c r="I7" s="259" t="s">
        <v>112</v>
      </c>
      <c r="J7" s="252"/>
      <c r="K7" s="252"/>
      <c r="L7" s="252"/>
      <c r="M7" s="260"/>
      <c r="N7" s="249" t="s">
        <v>113</v>
      </c>
      <c r="O7" s="249" t="s">
        <v>114</v>
      </c>
      <c r="P7" s="249" t="s">
        <v>115</v>
      </c>
      <c r="Q7" s="259" t="s">
        <v>112</v>
      </c>
      <c r="R7" s="253"/>
      <c r="S7" s="253"/>
      <c r="T7" s="253"/>
      <c r="U7" s="253"/>
      <c r="V7" s="259" t="s">
        <v>112</v>
      </c>
      <c r="W7" s="253"/>
      <c r="X7" s="253"/>
      <c r="Y7" s="253"/>
      <c r="Z7" s="249" t="s">
        <v>113</v>
      </c>
      <c r="AA7" s="249" t="s">
        <v>114</v>
      </c>
      <c r="AB7" s="249" t="s">
        <v>116</v>
      </c>
      <c r="AC7" s="250"/>
      <c r="AD7" s="250"/>
      <c r="AE7" s="250"/>
      <c r="AF7" s="250"/>
      <c r="AG7" s="250"/>
      <c r="AH7" s="250"/>
      <c r="AI7" s="250"/>
      <c r="AJ7" s="250"/>
    </row>
    <row r="8" spans="1:36" ht="146.25" customHeight="1">
      <c r="A8" s="262"/>
      <c r="B8" s="262"/>
      <c r="C8" s="262"/>
      <c r="D8" s="250"/>
      <c r="E8" s="250"/>
      <c r="F8" s="250"/>
      <c r="G8" s="250"/>
      <c r="H8" s="250"/>
      <c r="I8" s="255" t="s">
        <v>117</v>
      </c>
      <c r="J8" s="256"/>
      <c r="K8" s="255" t="s">
        <v>118</v>
      </c>
      <c r="L8" s="256"/>
      <c r="M8" s="249" t="s">
        <v>119</v>
      </c>
      <c r="N8" s="250"/>
      <c r="O8" s="250"/>
      <c r="P8" s="250"/>
      <c r="Q8" s="255" t="s">
        <v>117</v>
      </c>
      <c r="R8" s="256"/>
      <c r="S8" s="255" t="s">
        <v>118</v>
      </c>
      <c r="T8" s="256"/>
      <c r="U8" s="249" t="s">
        <v>119</v>
      </c>
      <c r="V8" s="249" t="s">
        <v>120</v>
      </c>
      <c r="W8" s="249" t="s">
        <v>121</v>
      </c>
      <c r="X8" s="249" t="s">
        <v>122</v>
      </c>
      <c r="Y8" s="249" t="s">
        <v>123</v>
      </c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</row>
    <row r="9" spans="1:36" ht="67.5" customHeight="1">
      <c r="A9" s="263"/>
      <c r="B9" s="263"/>
      <c r="C9" s="263"/>
      <c r="D9" s="251"/>
      <c r="E9" s="251"/>
      <c r="F9" s="251"/>
      <c r="G9" s="251"/>
      <c r="H9" s="251"/>
      <c r="I9" s="112" t="s">
        <v>124</v>
      </c>
      <c r="J9" s="112" t="s">
        <v>125</v>
      </c>
      <c r="K9" s="112" t="s">
        <v>124</v>
      </c>
      <c r="L9" s="112" t="s">
        <v>125</v>
      </c>
      <c r="M9" s="251"/>
      <c r="N9" s="251"/>
      <c r="O9" s="251"/>
      <c r="P9" s="251"/>
      <c r="Q9" s="112" t="s">
        <v>124</v>
      </c>
      <c r="R9" s="112" t="s">
        <v>125</v>
      </c>
      <c r="S9" s="112" t="s">
        <v>124</v>
      </c>
      <c r="T9" s="112" t="s">
        <v>125</v>
      </c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</row>
    <row r="10" spans="1:36" ht="15.75">
      <c r="A10" s="113">
        <v>1</v>
      </c>
      <c r="B10" s="114" t="s">
        <v>126</v>
      </c>
      <c r="C10" s="114" t="s">
        <v>127</v>
      </c>
      <c r="D10" s="114" t="s">
        <v>128</v>
      </c>
      <c r="E10" s="114" t="s">
        <v>129</v>
      </c>
      <c r="F10" s="114" t="s">
        <v>130</v>
      </c>
      <c r="G10" s="114" t="s">
        <v>131</v>
      </c>
      <c r="H10" s="114" t="s">
        <v>132</v>
      </c>
      <c r="I10" s="114" t="s">
        <v>133</v>
      </c>
      <c r="J10" s="114" t="s">
        <v>134</v>
      </c>
      <c r="K10" s="114" t="s">
        <v>135</v>
      </c>
      <c r="L10" s="114">
        <v>12</v>
      </c>
      <c r="M10" s="114" t="s">
        <v>136</v>
      </c>
      <c r="N10" s="114" t="s">
        <v>137</v>
      </c>
      <c r="O10" s="114" t="s">
        <v>138</v>
      </c>
      <c r="P10" s="114" t="s">
        <v>139</v>
      </c>
      <c r="Q10" s="114" t="s">
        <v>140</v>
      </c>
      <c r="R10" s="114" t="s">
        <v>141</v>
      </c>
      <c r="S10" s="114" t="s">
        <v>142</v>
      </c>
      <c r="T10" s="114" t="s">
        <v>143</v>
      </c>
      <c r="U10" s="114" t="s">
        <v>144</v>
      </c>
      <c r="V10" s="114" t="s">
        <v>145</v>
      </c>
      <c r="W10" s="114" t="s">
        <v>146</v>
      </c>
      <c r="X10" s="114" t="s">
        <v>147</v>
      </c>
      <c r="Y10" s="114" t="s">
        <v>148</v>
      </c>
      <c r="Z10" s="114" t="s">
        <v>149</v>
      </c>
      <c r="AA10" s="114" t="s">
        <v>150</v>
      </c>
      <c r="AB10" s="114" t="s">
        <v>151</v>
      </c>
      <c r="AC10" s="114" t="s">
        <v>152</v>
      </c>
      <c r="AD10" s="114" t="s">
        <v>153</v>
      </c>
      <c r="AE10" s="114" t="s">
        <v>154</v>
      </c>
      <c r="AF10" s="114" t="s">
        <v>155</v>
      </c>
      <c r="AG10" s="114" t="s">
        <v>156</v>
      </c>
      <c r="AH10" s="114" t="s">
        <v>157</v>
      </c>
      <c r="AI10" s="114" t="s">
        <v>158</v>
      </c>
      <c r="AJ10" s="114">
        <v>36</v>
      </c>
    </row>
    <row r="11" spans="1:36" s="117" customFormat="1" ht="43.5" customHeight="1">
      <c r="A11" s="131">
        <v>1</v>
      </c>
      <c r="B11" s="150" t="s">
        <v>182</v>
      </c>
      <c r="C11" s="147" t="s">
        <v>185</v>
      </c>
      <c r="D11" s="109" t="s">
        <v>215</v>
      </c>
      <c r="E11" s="109">
        <v>10</v>
      </c>
      <c r="F11" s="109">
        <v>1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1</v>
      </c>
      <c r="N11" s="109">
        <v>0</v>
      </c>
      <c r="O11" s="109">
        <v>0</v>
      </c>
      <c r="P11" s="132">
        <f>SUM(I11:O11)</f>
        <v>1</v>
      </c>
      <c r="Q11" s="109">
        <v>0</v>
      </c>
      <c r="R11" s="109">
        <v>0</v>
      </c>
      <c r="S11" s="109">
        <v>0</v>
      </c>
      <c r="T11" s="109">
        <v>0</v>
      </c>
      <c r="U11" s="109">
        <v>48</v>
      </c>
      <c r="V11" s="109">
        <v>48</v>
      </c>
      <c r="W11" s="109">
        <v>0</v>
      </c>
      <c r="X11" s="109">
        <v>0</v>
      </c>
      <c r="Y11" s="132">
        <f>SUM(Q11:U11)</f>
        <v>48</v>
      </c>
      <c r="Z11" s="109">
        <v>0</v>
      </c>
      <c r="AA11" s="109">
        <v>0</v>
      </c>
      <c r="AB11" s="132">
        <f>SUM(Y11:AA11)</f>
        <v>48</v>
      </c>
      <c r="AC11" s="109" t="s">
        <v>218</v>
      </c>
      <c r="AD11" s="109" t="s">
        <v>219</v>
      </c>
      <c r="AE11" s="109" t="s">
        <v>219</v>
      </c>
      <c r="AF11" s="109">
        <v>1.41</v>
      </c>
      <c r="AG11" s="109"/>
      <c r="AH11" s="110" t="s">
        <v>220</v>
      </c>
      <c r="AI11" s="110">
        <v>1</v>
      </c>
      <c r="AJ11" s="116">
        <f>AB11*AF11</f>
        <v>67.67999999999999</v>
      </c>
    </row>
    <row r="12" spans="1:36" s="117" customFormat="1" ht="43.5" customHeight="1">
      <c r="A12" s="131">
        <f>A11+1</f>
        <v>2</v>
      </c>
      <c r="B12" s="150"/>
      <c r="C12" s="147" t="s">
        <v>186</v>
      </c>
      <c r="D12" s="109" t="s">
        <v>215</v>
      </c>
      <c r="E12" s="109">
        <v>0.4</v>
      </c>
      <c r="F12" s="109">
        <v>1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1</v>
      </c>
      <c r="N12" s="109">
        <v>0</v>
      </c>
      <c r="O12" s="109">
        <v>0</v>
      </c>
      <c r="P12" s="132">
        <f aca="true" t="shared" si="0" ref="P12:P40">SUM(I12:O12)</f>
        <v>1</v>
      </c>
      <c r="Q12" s="109">
        <v>0</v>
      </c>
      <c r="R12" s="109">
        <v>0</v>
      </c>
      <c r="S12" s="109">
        <v>0</v>
      </c>
      <c r="T12" s="109">
        <v>0</v>
      </c>
      <c r="U12" s="109">
        <v>41</v>
      </c>
      <c r="V12" s="109">
        <v>41</v>
      </c>
      <c r="W12" s="109">
        <v>0</v>
      </c>
      <c r="X12" s="109">
        <v>0</v>
      </c>
      <c r="Y12" s="132">
        <f aca="true" t="shared" si="1" ref="Y12:Y40">SUM(Q12:U12)</f>
        <v>41</v>
      </c>
      <c r="Z12" s="109">
        <v>0</v>
      </c>
      <c r="AA12" s="109">
        <v>0</v>
      </c>
      <c r="AB12" s="132">
        <f aca="true" t="shared" si="2" ref="AB12:AB40">SUM(Y12:AA12)</f>
        <v>41</v>
      </c>
      <c r="AC12" s="109" t="s">
        <v>221</v>
      </c>
      <c r="AD12" s="109" t="s">
        <v>222</v>
      </c>
      <c r="AE12" s="109" t="s">
        <v>222</v>
      </c>
      <c r="AF12" s="109">
        <v>2.08</v>
      </c>
      <c r="AG12" s="109"/>
      <c r="AH12" s="110" t="s">
        <v>220</v>
      </c>
      <c r="AI12" s="110">
        <v>2</v>
      </c>
      <c r="AJ12" s="116">
        <f aca="true" t="shared" si="3" ref="AJ12:AJ40">AB12*AF12</f>
        <v>85.28</v>
      </c>
    </row>
    <row r="13" spans="1:36" s="117" customFormat="1" ht="43.5" customHeight="1">
      <c r="A13" s="131">
        <f aca="true" t="shared" si="4" ref="A13:A40">A12+1</f>
        <v>3</v>
      </c>
      <c r="B13" s="150"/>
      <c r="C13" s="147" t="s">
        <v>187</v>
      </c>
      <c r="D13" s="109" t="s">
        <v>215</v>
      </c>
      <c r="E13" s="109">
        <v>0.4</v>
      </c>
      <c r="F13" s="109">
        <v>1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1</v>
      </c>
      <c r="N13" s="109">
        <v>0</v>
      </c>
      <c r="O13" s="109">
        <v>0</v>
      </c>
      <c r="P13" s="132">
        <f t="shared" si="0"/>
        <v>1</v>
      </c>
      <c r="Q13" s="109">
        <v>0</v>
      </c>
      <c r="R13" s="109">
        <v>0</v>
      </c>
      <c r="S13" s="109">
        <v>0</v>
      </c>
      <c r="T13" s="109">
        <v>0</v>
      </c>
      <c r="U13" s="109">
        <v>39</v>
      </c>
      <c r="V13" s="109">
        <v>39</v>
      </c>
      <c r="W13" s="109">
        <v>0</v>
      </c>
      <c r="X13" s="109">
        <v>0</v>
      </c>
      <c r="Y13" s="132">
        <f t="shared" si="1"/>
        <v>39</v>
      </c>
      <c r="Z13" s="109">
        <v>0</v>
      </c>
      <c r="AA13" s="109">
        <v>0</v>
      </c>
      <c r="AB13" s="132">
        <f t="shared" si="2"/>
        <v>39</v>
      </c>
      <c r="AC13" s="109" t="s">
        <v>223</v>
      </c>
      <c r="AD13" s="109" t="s">
        <v>224</v>
      </c>
      <c r="AE13" s="109" t="s">
        <v>224</v>
      </c>
      <c r="AF13" s="109">
        <v>0.91</v>
      </c>
      <c r="AG13" s="109"/>
      <c r="AH13" s="110" t="s">
        <v>220</v>
      </c>
      <c r="AI13" s="110">
        <v>3</v>
      </c>
      <c r="AJ13" s="116">
        <f t="shared" si="3"/>
        <v>35.49</v>
      </c>
    </row>
    <row r="14" spans="1:36" s="117" customFormat="1" ht="43.5" customHeight="1">
      <c r="A14" s="131">
        <f t="shared" si="4"/>
        <v>4</v>
      </c>
      <c r="B14" s="150"/>
      <c r="C14" s="147" t="s">
        <v>188</v>
      </c>
      <c r="D14" s="109" t="s">
        <v>215</v>
      </c>
      <c r="E14" s="109">
        <v>0.4</v>
      </c>
      <c r="F14" s="109">
        <v>1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1</v>
      </c>
      <c r="N14" s="109">
        <v>0</v>
      </c>
      <c r="O14" s="109">
        <v>0</v>
      </c>
      <c r="P14" s="132">
        <f t="shared" si="0"/>
        <v>1</v>
      </c>
      <c r="Q14" s="109">
        <v>0</v>
      </c>
      <c r="R14" s="109">
        <v>0</v>
      </c>
      <c r="S14" s="109">
        <v>0</v>
      </c>
      <c r="T14" s="109">
        <v>0</v>
      </c>
      <c r="U14" s="109">
        <v>37</v>
      </c>
      <c r="V14" s="109">
        <v>37</v>
      </c>
      <c r="W14" s="109">
        <v>0</v>
      </c>
      <c r="X14" s="109">
        <v>0</v>
      </c>
      <c r="Y14" s="132">
        <f t="shared" si="1"/>
        <v>37</v>
      </c>
      <c r="Z14" s="109">
        <v>0</v>
      </c>
      <c r="AA14" s="109">
        <v>0</v>
      </c>
      <c r="AB14" s="132">
        <f t="shared" si="2"/>
        <v>37</v>
      </c>
      <c r="AC14" s="109" t="s">
        <v>225</v>
      </c>
      <c r="AD14" s="109" t="s">
        <v>226</v>
      </c>
      <c r="AE14" s="109" t="s">
        <v>226</v>
      </c>
      <c r="AF14" s="109">
        <v>1.08</v>
      </c>
      <c r="AG14" s="109"/>
      <c r="AH14" s="110" t="s">
        <v>220</v>
      </c>
      <c r="AI14" s="110">
        <v>4</v>
      </c>
      <c r="AJ14" s="116">
        <f t="shared" si="3"/>
        <v>39.96</v>
      </c>
    </row>
    <row r="15" spans="1:36" s="117" customFormat="1" ht="43.5" customHeight="1">
      <c r="A15" s="131">
        <f t="shared" si="4"/>
        <v>5</v>
      </c>
      <c r="B15" s="150"/>
      <c r="C15" s="147" t="s">
        <v>189</v>
      </c>
      <c r="D15" s="109" t="s">
        <v>215</v>
      </c>
      <c r="E15" s="109">
        <v>0.4</v>
      </c>
      <c r="F15" s="109">
        <v>1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1</v>
      </c>
      <c r="N15" s="109">
        <v>0</v>
      </c>
      <c r="O15" s="109">
        <v>0</v>
      </c>
      <c r="P15" s="132">
        <f t="shared" si="0"/>
        <v>1</v>
      </c>
      <c r="Q15" s="109">
        <v>0</v>
      </c>
      <c r="R15" s="109">
        <v>0</v>
      </c>
      <c r="S15" s="109">
        <v>0</v>
      </c>
      <c r="T15" s="109">
        <v>0</v>
      </c>
      <c r="U15" s="109">
        <v>27</v>
      </c>
      <c r="V15" s="109">
        <v>27</v>
      </c>
      <c r="W15" s="109">
        <v>0</v>
      </c>
      <c r="X15" s="109">
        <v>0</v>
      </c>
      <c r="Y15" s="132">
        <f t="shared" si="1"/>
        <v>27</v>
      </c>
      <c r="Z15" s="109">
        <v>0</v>
      </c>
      <c r="AA15" s="109">
        <v>0</v>
      </c>
      <c r="AB15" s="132">
        <f t="shared" si="2"/>
        <v>27</v>
      </c>
      <c r="AC15" s="109" t="s">
        <v>227</v>
      </c>
      <c r="AD15" s="109" t="s">
        <v>228</v>
      </c>
      <c r="AE15" s="109" t="s">
        <v>228</v>
      </c>
      <c r="AF15" s="109">
        <v>1.33</v>
      </c>
      <c r="AG15" s="109"/>
      <c r="AH15" s="110" t="s">
        <v>220</v>
      </c>
      <c r="AI15" s="110">
        <v>5</v>
      </c>
      <c r="AJ15" s="116">
        <f t="shared" si="3"/>
        <v>35.910000000000004</v>
      </c>
    </row>
    <row r="16" spans="1:36" s="117" customFormat="1" ht="43.5" customHeight="1">
      <c r="A16" s="131">
        <f t="shared" si="4"/>
        <v>6</v>
      </c>
      <c r="B16" s="150"/>
      <c r="C16" s="147" t="s">
        <v>190</v>
      </c>
      <c r="D16" s="109" t="s">
        <v>215</v>
      </c>
      <c r="E16" s="109">
        <v>0.4</v>
      </c>
      <c r="F16" s="109">
        <v>1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1</v>
      </c>
      <c r="N16" s="109">
        <v>0</v>
      </c>
      <c r="O16" s="109">
        <v>0</v>
      </c>
      <c r="P16" s="132">
        <f t="shared" si="0"/>
        <v>1</v>
      </c>
      <c r="Q16" s="109">
        <v>0</v>
      </c>
      <c r="R16" s="109">
        <v>0</v>
      </c>
      <c r="S16" s="109">
        <v>0</v>
      </c>
      <c r="T16" s="109">
        <v>0</v>
      </c>
      <c r="U16" s="109">
        <v>40</v>
      </c>
      <c r="V16" s="109">
        <v>40</v>
      </c>
      <c r="W16" s="109">
        <v>0</v>
      </c>
      <c r="X16" s="109">
        <v>0</v>
      </c>
      <c r="Y16" s="132">
        <f t="shared" si="1"/>
        <v>40</v>
      </c>
      <c r="Z16" s="109">
        <v>0</v>
      </c>
      <c r="AA16" s="109">
        <v>0</v>
      </c>
      <c r="AB16" s="132">
        <f t="shared" si="2"/>
        <v>40</v>
      </c>
      <c r="AC16" s="109" t="s">
        <v>227</v>
      </c>
      <c r="AD16" s="109" t="s">
        <v>229</v>
      </c>
      <c r="AE16" s="109" t="s">
        <v>229</v>
      </c>
      <c r="AF16" s="109">
        <v>1.67</v>
      </c>
      <c r="AG16" s="109"/>
      <c r="AH16" s="110" t="s">
        <v>220</v>
      </c>
      <c r="AI16" s="110">
        <v>6</v>
      </c>
      <c r="AJ16" s="116">
        <f t="shared" si="3"/>
        <v>66.8</v>
      </c>
    </row>
    <row r="17" spans="1:36" s="117" customFormat="1" ht="43.5" customHeight="1">
      <c r="A17" s="131">
        <f t="shared" si="4"/>
        <v>7</v>
      </c>
      <c r="B17" s="150"/>
      <c r="C17" s="147" t="s">
        <v>191</v>
      </c>
      <c r="D17" s="109" t="s">
        <v>215</v>
      </c>
      <c r="E17" s="109">
        <v>0.4</v>
      </c>
      <c r="F17" s="109">
        <v>1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1</v>
      </c>
      <c r="N17" s="109">
        <v>0</v>
      </c>
      <c r="O17" s="109">
        <v>0</v>
      </c>
      <c r="P17" s="132">
        <f t="shared" si="0"/>
        <v>1</v>
      </c>
      <c r="Q17" s="109">
        <v>0</v>
      </c>
      <c r="R17" s="109">
        <v>0</v>
      </c>
      <c r="S17" s="109">
        <v>0</v>
      </c>
      <c r="T17" s="109">
        <v>0</v>
      </c>
      <c r="U17" s="109">
        <v>32</v>
      </c>
      <c r="V17" s="109">
        <v>32</v>
      </c>
      <c r="W17" s="109">
        <v>0</v>
      </c>
      <c r="X17" s="109">
        <v>0</v>
      </c>
      <c r="Y17" s="132">
        <f t="shared" si="1"/>
        <v>32</v>
      </c>
      <c r="Z17" s="109">
        <v>0</v>
      </c>
      <c r="AA17" s="109">
        <v>0</v>
      </c>
      <c r="AB17" s="132">
        <f t="shared" si="2"/>
        <v>32</v>
      </c>
      <c r="AC17" s="109" t="s">
        <v>227</v>
      </c>
      <c r="AD17" s="109" t="s">
        <v>230</v>
      </c>
      <c r="AE17" s="109" t="s">
        <v>230</v>
      </c>
      <c r="AF17" s="109">
        <v>2</v>
      </c>
      <c r="AG17" s="109"/>
      <c r="AH17" s="110" t="s">
        <v>220</v>
      </c>
      <c r="AI17" s="110">
        <v>7</v>
      </c>
      <c r="AJ17" s="116">
        <f t="shared" si="3"/>
        <v>64</v>
      </c>
    </row>
    <row r="18" spans="1:36" s="117" customFormat="1" ht="43.5" customHeight="1">
      <c r="A18" s="131">
        <f t="shared" si="4"/>
        <v>8</v>
      </c>
      <c r="B18" s="150"/>
      <c r="C18" s="147" t="s">
        <v>192</v>
      </c>
      <c r="D18" s="109" t="s">
        <v>215</v>
      </c>
      <c r="E18" s="109">
        <v>0.4</v>
      </c>
      <c r="F18" s="109">
        <v>1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1</v>
      </c>
      <c r="N18" s="109">
        <v>0</v>
      </c>
      <c r="O18" s="109">
        <v>0</v>
      </c>
      <c r="P18" s="132">
        <f t="shared" si="0"/>
        <v>1</v>
      </c>
      <c r="Q18" s="109">
        <v>0</v>
      </c>
      <c r="R18" s="109">
        <v>0</v>
      </c>
      <c r="S18" s="109">
        <v>0</v>
      </c>
      <c r="T18" s="109">
        <v>0</v>
      </c>
      <c r="U18" s="109">
        <v>19</v>
      </c>
      <c r="V18" s="109">
        <v>19</v>
      </c>
      <c r="W18" s="109">
        <v>0</v>
      </c>
      <c r="X18" s="109">
        <v>0</v>
      </c>
      <c r="Y18" s="132">
        <f t="shared" si="1"/>
        <v>19</v>
      </c>
      <c r="Z18" s="109">
        <v>0</v>
      </c>
      <c r="AA18" s="109">
        <v>0</v>
      </c>
      <c r="AB18" s="132">
        <f t="shared" si="2"/>
        <v>19</v>
      </c>
      <c r="AC18" s="109" t="s">
        <v>227</v>
      </c>
      <c r="AD18" s="109" t="s">
        <v>231</v>
      </c>
      <c r="AE18" s="109" t="s">
        <v>231</v>
      </c>
      <c r="AF18" s="109">
        <v>2.33</v>
      </c>
      <c r="AG18" s="109"/>
      <c r="AH18" s="110" t="s">
        <v>220</v>
      </c>
      <c r="AI18" s="110">
        <v>8</v>
      </c>
      <c r="AJ18" s="116">
        <f t="shared" si="3"/>
        <v>44.27</v>
      </c>
    </row>
    <row r="19" spans="1:36" s="117" customFormat="1" ht="43.5" customHeight="1">
      <c r="A19" s="131">
        <f t="shared" si="4"/>
        <v>9</v>
      </c>
      <c r="B19" s="150"/>
      <c r="C19" s="147" t="s">
        <v>193</v>
      </c>
      <c r="D19" s="109" t="s">
        <v>215</v>
      </c>
      <c r="E19" s="109">
        <v>0.4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1</v>
      </c>
      <c r="N19" s="109">
        <v>0</v>
      </c>
      <c r="O19" s="109">
        <v>0</v>
      </c>
      <c r="P19" s="132">
        <f t="shared" si="0"/>
        <v>1</v>
      </c>
      <c r="Q19" s="109">
        <v>0</v>
      </c>
      <c r="R19" s="109">
        <v>0</v>
      </c>
      <c r="S19" s="109">
        <v>0</v>
      </c>
      <c r="T19" s="109">
        <v>0</v>
      </c>
      <c r="U19" s="109">
        <v>30</v>
      </c>
      <c r="V19" s="109">
        <v>30</v>
      </c>
      <c r="W19" s="109">
        <v>0</v>
      </c>
      <c r="X19" s="109">
        <v>0</v>
      </c>
      <c r="Y19" s="132">
        <f t="shared" si="1"/>
        <v>30</v>
      </c>
      <c r="Z19" s="109">
        <v>0</v>
      </c>
      <c r="AA19" s="109">
        <v>0</v>
      </c>
      <c r="AB19" s="132">
        <f t="shared" si="2"/>
        <v>30</v>
      </c>
      <c r="AC19" s="109" t="s">
        <v>232</v>
      </c>
      <c r="AD19" s="109" t="s">
        <v>233</v>
      </c>
      <c r="AE19" s="109" t="s">
        <v>233</v>
      </c>
      <c r="AF19" s="109">
        <v>1.41</v>
      </c>
      <c r="AG19" s="109"/>
      <c r="AH19" s="110" t="s">
        <v>220</v>
      </c>
      <c r="AI19" s="110">
        <v>9</v>
      </c>
      <c r="AJ19" s="116">
        <f t="shared" si="3"/>
        <v>42.3</v>
      </c>
    </row>
    <row r="20" spans="1:36" s="117" customFormat="1" ht="43.5" customHeight="1">
      <c r="A20" s="131">
        <f t="shared" si="4"/>
        <v>10</v>
      </c>
      <c r="B20" s="150"/>
      <c r="C20" s="147" t="s">
        <v>194</v>
      </c>
      <c r="D20" s="109" t="s">
        <v>215</v>
      </c>
      <c r="E20" s="109">
        <v>0.4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1</v>
      </c>
      <c r="N20" s="109">
        <v>0</v>
      </c>
      <c r="O20" s="109">
        <v>0</v>
      </c>
      <c r="P20" s="132">
        <f t="shared" si="0"/>
        <v>1</v>
      </c>
      <c r="Q20" s="109">
        <v>0</v>
      </c>
      <c r="R20" s="109">
        <v>0</v>
      </c>
      <c r="S20" s="109">
        <v>0</v>
      </c>
      <c r="T20" s="109">
        <v>0</v>
      </c>
      <c r="U20" s="109">
        <v>26</v>
      </c>
      <c r="V20" s="109">
        <v>26</v>
      </c>
      <c r="W20" s="109">
        <v>0</v>
      </c>
      <c r="X20" s="109">
        <v>0</v>
      </c>
      <c r="Y20" s="132">
        <f t="shared" si="1"/>
        <v>26</v>
      </c>
      <c r="Z20" s="109">
        <v>0</v>
      </c>
      <c r="AA20" s="109">
        <v>0</v>
      </c>
      <c r="AB20" s="132">
        <f t="shared" si="2"/>
        <v>26</v>
      </c>
      <c r="AC20" s="109" t="s">
        <v>234</v>
      </c>
      <c r="AD20" s="109" t="s">
        <v>235</v>
      </c>
      <c r="AE20" s="109" t="s">
        <v>235</v>
      </c>
      <c r="AF20" s="109">
        <v>1.67</v>
      </c>
      <c r="AG20" s="109"/>
      <c r="AH20" s="110" t="s">
        <v>220</v>
      </c>
      <c r="AI20" s="110">
        <v>10</v>
      </c>
      <c r="AJ20" s="116">
        <f t="shared" si="3"/>
        <v>43.42</v>
      </c>
    </row>
    <row r="21" spans="1:36" s="117" customFormat="1" ht="43.5" customHeight="1">
      <c r="A21" s="131">
        <f t="shared" si="4"/>
        <v>11</v>
      </c>
      <c r="B21" s="150"/>
      <c r="C21" s="147" t="s">
        <v>195</v>
      </c>
      <c r="D21" s="109" t="s">
        <v>215</v>
      </c>
      <c r="E21" s="109">
        <v>10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11</v>
      </c>
      <c r="N21" s="109">
        <v>0</v>
      </c>
      <c r="O21" s="109">
        <v>0</v>
      </c>
      <c r="P21" s="132">
        <f t="shared" si="0"/>
        <v>11</v>
      </c>
      <c r="Q21" s="109">
        <v>0</v>
      </c>
      <c r="R21" s="109">
        <v>0</v>
      </c>
      <c r="S21" s="109">
        <v>0</v>
      </c>
      <c r="T21" s="109">
        <v>0</v>
      </c>
      <c r="U21" s="109">
        <v>11</v>
      </c>
      <c r="V21" s="109">
        <v>11</v>
      </c>
      <c r="W21" s="109">
        <v>0</v>
      </c>
      <c r="X21" s="109">
        <v>0</v>
      </c>
      <c r="Y21" s="132">
        <f t="shared" si="1"/>
        <v>11</v>
      </c>
      <c r="Z21" s="109">
        <v>0</v>
      </c>
      <c r="AA21" s="109">
        <v>0</v>
      </c>
      <c r="AB21" s="132">
        <f t="shared" si="2"/>
        <v>11</v>
      </c>
      <c r="AC21" s="109" t="s">
        <v>236</v>
      </c>
      <c r="AD21" s="109" t="s">
        <v>237</v>
      </c>
      <c r="AE21" s="109" t="s">
        <v>237</v>
      </c>
      <c r="AF21" s="109">
        <v>2.5</v>
      </c>
      <c r="AG21" s="109"/>
      <c r="AH21" s="110" t="s">
        <v>220</v>
      </c>
      <c r="AI21" s="110">
        <v>11</v>
      </c>
      <c r="AJ21" s="116">
        <f t="shared" si="3"/>
        <v>27.5</v>
      </c>
    </row>
    <row r="22" spans="1:36" s="117" customFormat="1" ht="43.5" customHeight="1">
      <c r="A22" s="131">
        <f t="shared" si="4"/>
        <v>12</v>
      </c>
      <c r="B22" s="150"/>
      <c r="C22" s="147" t="s">
        <v>196</v>
      </c>
      <c r="D22" s="109" t="s">
        <v>215</v>
      </c>
      <c r="E22" s="109">
        <v>0.4</v>
      </c>
      <c r="F22" s="109">
        <v>1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1</v>
      </c>
      <c r="N22" s="109">
        <v>0</v>
      </c>
      <c r="O22" s="109">
        <v>0</v>
      </c>
      <c r="P22" s="132">
        <f t="shared" si="0"/>
        <v>1</v>
      </c>
      <c r="Q22" s="109">
        <v>0</v>
      </c>
      <c r="R22" s="109">
        <v>0</v>
      </c>
      <c r="S22" s="109">
        <v>0</v>
      </c>
      <c r="T22" s="109">
        <v>0</v>
      </c>
      <c r="U22" s="109">
        <v>35</v>
      </c>
      <c r="V22" s="109">
        <v>35</v>
      </c>
      <c r="W22" s="109">
        <v>0</v>
      </c>
      <c r="X22" s="109">
        <v>0</v>
      </c>
      <c r="Y22" s="132">
        <f t="shared" si="1"/>
        <v>35</v>
      </c>
      <c r="Z22" s="109">
        <v>0</v>
      </c>
      <c r="AA22" s="109">
        <v>0</v>
      </c>
      <c r="AB22" s="132">
        <f t="shared" si="2"/>
        <v>35</v>
      </c>
      <c r="AC22" s="109" t="s">
        <v>238</v>
      </c>
      <c r="AD22" s="109" t="s">
        <v>239</v>
      </c>
      <c r="AE22" s="109" t="s">
        <v>239</v>
      </c>
      <c r="AF22" s="109">
        <v>1.67</v>
      </c>
      <c r="AG22" s="109"/>
      <c r="AH22" s="110" t="s">
        <v>220</v>
      </c>
      <c r="AI22" s="110">
        <v>12</v>
      </c>
      <c r="AJ22" s="116">
        <f t="shared" si="3"/>
        <v>58.449999999999996</v>
      </c>
    </row>
    <row r="23" spans="1:36" s="117" customFormat="1" ht="43.5" customHeight="1">
      <c r="A23" s="131">
        <f t="shared" si="4"/>
        <v>13</v>
      </c>
      <c r="B23" s="150"/>
      <c r="C23" s="148" t="s">
        <v>197</v>
      </c>
      <c r="D23" s="109" t="s">
        <v>215</v>
      </c>
      <c r="E23" s="109">
        <v>10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15</v>
      </c>
      <c r="N23" s="109">
        <v>0</v>
      </c>
      <c r="O23" s="109">
        <v>0</v>
      </c>
      <c r="P23" s="132">
        <f t="shared" si="0"/>
        <v>15</v>
      </c>
      <c r="Q23" s="109">
        <v>0</v>
      </c>
      <c r="R23" s="109">
        <v>0</v>
      </c>
      <c r="S23" s="109">
        <v>0</v>
      </c>
      <c r="T23" s="109">
        <v>0</v>
      </c>
      <c r="U23" s="109">
        <v>15</v>
      </c>
      <c r="V23" s="109">
        <v>15</v>
      </c>
      <c r="W23" s="109">
        <v>0</v>
      </c>
      <c r="X23" s="109">
        <v>0</v>
      </c>
      <c r="Y23" s="132">
        <f t="shared" si="1"/>
        <v>15</v>
      </c>
      <c r="Z23" s="109">
        <v>0</v>
      </c>
      <c r="AA23" s="109">
        <v>0</v>
      </c>
      <c r="AB23" s="132">
        <f t="shared" si="2"/>
        <v>15</v>
      </c>
      <c r="AC23" s="109" t="s">
        <v>240</v>
      </c>
      <c r="AD23" s="109" t="s">
        <v>241</v>
      </c>
      <c r="AE23" s="109" t="s">
        <v>241</v>
      </c>
      <c r="AF23" s="109">
        <v>2.5</v>
      </c>
      <c r="AG23" s="109"/>
      <c r="AH23" s="110" t="s">
        <v>220</v>
      </c>
      <c r="AI23" s="110">
        <v>13</v>
      </c>
      <c r="AJ23" s="116">
        <f t="shared" si="3"/>
        <v>37.5</v>
      </c>
    </row>
    <row r="24" spans="1:36" s="117" customFormat="1" ht="43.5" customHeight="1">
      <c r="A24" s="131">
        <f t="shared" si="4"/>
        <v>14</v>
      </c>
      <c r="B24" s="150"/>
      <c r="C24" s="149" t="s">
        <v>198</v>
      </c>
      <c r="D24" s="109" t="s">
        <v>215</v>
      </c>
      <c r="E24" s="109">
        <v>0.4</v>
      </c>
      <c r="F24" s="109">
        <v>1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1</v>
      </c>
      <c r="N24" s="109">
        <v>0</v>
      </c>
      <c r="O24" s="109">
        <v>0</v>
      </c>
      <c r="P24" s="132">
        <f t="shared" si="0"/>
        <v>1</v>
      </c>
      <c r="Q24" s="109">
        <v>0</v>
      </c>
      <c r="R24" s="109">
        <v>0</v>
      </c>
      <c r="S24" s="109">
        <v>0</v>
      </c>
      <c r="T24" s="109">
        <v>0</v>
      </c>
      <c r="U24" s="109">
        <v>35</v>
      </c>
      <c r="V24" s="109">
        <v>35</v>
      </c>
      <c r="W24" s="109">
        <v>0</v>
      </c>
      <c r="X24" s="109">
        <v>0</v>
      </c>
      <c r="Y24" s="132">
        <f t="shared" si="1"/>
        <v>35</v>
      </c>
      <c r="Z24" s="109">
        <v>0</v>
      </c>
      <c r="AA24" s="109">
        <v>0</v>
      </c>
      <c r="AB24" s="132">
        <f t="shared" si="2"/>
        <v>35</v>
      </c>
      <c r="AC24" s="109" t="s">
        <v>242</v>
      </c>
      <c r="AD24" s="109" t="s">
        <v>243</v>
      </c>
      <c r="AE24" s="109" t="s">
        <v>243</v>
      </c>
      <c r="AF24" s="109">
        <v>1.08</v>
      </c>
      <c r="AG24" s="109"/>
      <c r="AH24" s="110" t="s">
        <v>220</v>
      </c>
      <c r="AI24" s="110">
        <v>14</v>
      </c>
      <c r="AJ24" s="116">
        <f t="shared" si="3"/>
        <v>37.800000000000004</v>
      </c>
    </row>
    <row r="25" spans="1:36" s="117" customFormat="1" ht="43.5" customHeight="1">
      <c r="A25" s="131">
        <f t="shared" si="4"/>
        <v>15</v>
      </c>
      <c r="B25" s="150"/>
      <c r="C25" s="149" t="s">
        <v>199</v>
      </c>
      <c r="D25" s="109" t="s">
        <v>215</v>
      </c>
      <c r="E25" s="109">
        <v>0.4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1</v>
      </c>
      <c r="N25" s="109">
        <v>0</v>
      </c>
      <c r="O25" s="109">
        <v>0</v>
      </c>
      <c r="P25" s="132">
        <f t="shared" si="0"/>
        <v>1</v>
      </c>
      <c r="Q25" s="109">
        <v>0</v>
      </c>
      <c r="R25" s="109">
        <v>0</v>
      </c>
      <c r="S25" s="109">
        <v>0</v>
      </c>
      <c r="T25" s="109">
        <v>0</v>
      </c>
      <c r="U25" s="109">
        <v>1</v>
      </c>
      <c r="V25" s="109">
        <v>1</v>
      </c>
      <c r="W25" s="109">
        <v>0</v>
      </c>
      <c r="X25" s="109">
        <v>0</v>
      </c>
      <c r="Y25" s="132">
        <f t="shared" si="1"/>
        <v>1</v>
      </c>
      <c r="Z25" s="109">
        <v>0</v>
      </c>
      <c r="AA25" s="109">
        <v>0</v>
      </c>
      <c r="AB25" s="132">
        <f t="shared" si="2"/>
        <v>1</v>
      </c>
      <c r="AC25" s="109" t="s">
        <v>244</v>
      </c>
      <c r="AD25" s="109" t="s">
        <v>243</v>
      </c>
      <c r="AE25" s="109" t="s">
        <v>243</v>
      </c>
      <c r="AF25" s="109">
        <v>0.67</v>
      </c>
      <c r="AG25" s="109"/>
      <c r="AH25" s="110" t="s">
        <v>220</v>
      </c>
      <c r="AI25" s="110">
        <v>15</v>
      </c>
      <c r="AJ25" s="116">
        <f t="shared" si="3"/>
        <v>0.67</v>
      </c>
    </row>
    <row r="26" spans="1:36" s="117" customFormat="1" ht="43.5" customHeight="1">
      <c r="A26" s="131">
        <f t="shared" si="4"/>
        <v>16</v>
      </c>
      <c r="B26" s="150"/>
      <c r="C26" s="149" t="s">
        <v>200</v>
      </c>
      <c r="D26" s="109" t="s">
        <v>215</v>
      </c>
      <c r="E26" s="109">
        <v>0.4</v>
      </c>
      <c r="F26" s="109">
        <v>1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1</v>
      </c>
      <c r="N26" s="109">
        <v>0</v>
      </c>
      <c r="O26" s="109">
        <v>0</v>
      </c>
      <c r="P26" s="132">
        <f t="shared" si="0"/>
        <v>1</v>
      </c>
      <c r="Q26" s="109">
        <v>0</v>
      </c>
      <c r="R26" s="109">
        <v>0</v>
      </c>
      <c r="S26" s="109">
        <v>0</v>
      </c>
      <c r="T26" s="109">
        <v>0</v>
      </c>
      <c r="U26" s="109">
        <v>25</v>
      </c>
      <c r="V26" s="109">
        <v>25</v>
      </c>
      <c r="W26" s="109">
        <v>0</v>
      </c>
      <c r="X26" s="109">
        <v>0</v>
      </c>
      <c r="Y26" s="132">
        <f t="shared" si="1"/>
        <v>25</v>
      </c>
      <c r="Z26" s="109">
        <v>0</v>
      </c>
      <c r="AA26" s="109">
        <v>0</v>
      </c>
      <c r="AB26" s="132">
        <f t="shared" si="2"/>
        <v>25</v>
      </c>
      <c r="AC26" s="109" t="s">
        <v>245</v>
      </c>
      <c r="AD26" s="109" t="s">
        <v>246</v>
      </c>
      <c r="AE26" s="109" t="s">
        <v>246</v>
      </c>
      <c r="AF26" s="109">
        <v>1.25</v>
      </c>
      <c r="AG26" s="109"/>
      <c r="AH26" s="110" t="s">
        <v>220</v>
      </c>
      <c r="AI26" s="110">
        <v>16</v>
      </c>
      <c r="AJ26" s="116">
        <f t="shared" si="3"/>
        <v>31.25</v>
      </c>
    </row>
    <row r="27" spans="1:36" s="117" customFormat="1" ht="43.5" customHeight="1">
      <c r="A27" s="131">
        <f t="shared" si="4"/>
        <v>17</v>
      </c>
      <c r="B27" s="150"/>
      <c r="C27" s="149" t="s">
        <v>201</v>
      </c>
      <c r="D27" s="109" t="s">
        <v>215</v>
      </c>
      <c r="E27" s="109">
        <v>0.4</v>
      </c>
      <c r="F27" s="109">
        <v>1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1</v>
      </c>
      <c r="N27" s="109">
        <v>0</v>
      </c>
      <c r="O27" s="109">
        <v>0</v>
      </c>
      <c r="P27" s="132">
        <f t="shared" si="0"/>
        <v>1</v>
      </c>
      <c r="Q27" s="109">
        <v>0</v>
      </c>
      <c r="R27" s="109">
        <v>0</v>
      </c>
      <c r="S27" s="109">
        <v>0</v>
      </c>
      <c r="T27" s="109">
        <v>0</v>
      </c>
      <c r="U27" s="109">
        <v>17</v>
      </c>
      <c r="V27" s="109">
        <v>17</v>
      </c>
      <c r="W27" s="109">
        <v>0</v>
      </c>
      <c r="X27" s="109">
        <v>0</v>
      </c>
      <c r="Y27" s="132">
        <f t="shared" si="1"/>
        <v>17</v>
      </c>
      <c r="Z27" s="109">
        <v>0</v>
      </c>
      <c r="AA27" s="109">
        <v>0</v>
      </c>
      <c r="AB27" s="132">
        <f t="shared" si="2"/>
        <v>17</v>
      </c>
      <c r="AC27" s="109" t="s">
        <v>247</v>
      </c>
      <c r="AD27" s="109" t="s">
        <v>248</v>
      </c>
      <c r="AE27" s="109" t="s">
        <v>248</v>
      </c>
      <c r="AF27" s="109">
        <v>1.5</v>
      </c>
      <c r="AG27" s="109"/>
      <c r="AH27" s="110" t="s">
        <v>220</v>
      </c>
      <c r="AI27" s="110">
        <v>17</v>
      </c>
      <c r="AJ27" s="116">
        <f t="shared" si="3"/>
        <v>25.5</v>
      </c>
    </row>
    <row r="28" spans="1:36" s="117" customFormat="1" ht="43.5" customHeight="1">
      <c r="A28" s="131">
        <f t="shared" si="4"/>
        <v>18</v>
      </c>
      <c r="B28" s="150"/>
      <c r="C28" s="149" t="s">
        <v>202</v>
      </c>
      <c r="D28" s="109" t="s">
        <v>215</v>
      </c>
      <c r="E28" s="109">
        <v>0.4</v>
      </c>
      <c r="F28" s="109">
        <v>1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1</v>
      </c>
      <c r="N28" s="109">
        <v>0</v>
      </c>
      <c r="O28" s="109">
        <v>0</v>
      </c>
      <c r="P28" s="132">
        <f t="shared" si="0"/>
        <v>1</v>
      </c>
      <c r="Q28" s="109">
        <v>0</v>
      </c>
      <c r="R28" s="109">
        <v>0</v>
      </c>
      <c r="S28" s="109">
        <v>0</v>
      </c>
      <c r="T28" s="109">
        <v>0</v>
      </c>
      <c r="U28" s="109">
        <v>62</v>
      </c>
      <c r="V28" s="109">
        <v>62</v>
      </c>
      <c r="W28" s="109">
        <v>0</v>
      </c>
      <c r="X28" s="109">
        <v>0</v>
      </c>
      <c r="Y28" s="132">
        <f t="shared" si="1"/>
        <v>62</v>
      </c>
      <c r="Z28" s="109">
        <v>0</v>
      </c>
      <c r="AA28" s="109">
        <v>0</v>
      </c>
      <c r="AB28" s="132">
        <f t="shared" si="2"/>
        <v>62</v>
      </c>
      <c r="AC28" s="109" t="s">
        <v>249</v>
      </c>
      <c r="AD28" s="109" t="s">
        <v>250</v>
      </c>
      <c r="AE28" s="109" t="s">
        <v>250</v>
      </c>
      <c r="AF28" s="109">
        <v>0.92</v>
      </c>
      <c r="AG28" s="109"/>
      <c r="AH28" s="110" t="s">
        <v>220</v>
      </c>
      <c r="AI28" s="110">
        <v>18</v>
      </c>
      <c r="AJ28" s="116">
        <f t="shared" si="3"/>
        <v>57.04</v>
      </c>
    </row>
    <row r="29" spans="1:36" s="117" customFormat="1" ht="43.5" customHeight="1">
      <c r="A29" s="131">
        <f t="shared" si="4"/>
        <v>19</v>
      </c>
      <c r="B29" s="150"/>
      <c r="C29" s="149" t="s">
        <v>203</v>
      </c>
      <c r="D29" s="109" t="s">
        <v>215</v>
      </c>
      <c r="E29" s="109">
        <v>0.4</v>
      </c>
      <c r="F29" s="109">
        <v>1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1</v>
      </c>
      <c r="N29" s="109">
        <v>0</v>
      </c>
      <c r="O29" s="109">
        <v>0</v>
      </c>
      <c r="P29" s="132">
        <f t="shared" si="0"/>
        <v>1</v>
      </c>
      <c r="Q29" s="109">
        <v>0</v>
      </c>
      <c r="R29" s="109">
        <v>0</v>
      </c>
      <c r="S29" s="109">
        <v>0</v>
      </c>
      <c r="T29" s="109">
        <v>0</v>
      </c>
      <c r="U29" s="109">
        <v>32</v>
      </c>
      <c r="V29" s="109">
        <v>32</v>
      </c>
      <c r="W29" s="109">
        <v>0</v>
      </c>
      <c r="X29" s="109">
        <v>0</v>
      </c>
      <c r="Y29" s="132">
        <f t="shared" si="1"/>
        <v>32</v>
      </c>
      <c r="Z29" s="109">
        <v>0</v>
      </c>
      <c r="AA29" s="109">
        <v>0</v>
      </c>
      <c r="AB29" s="132">
        <f t="shared" si="2"/>
        <v>32</v>
      </c>
      <c r="AC29" s="109" t="s">
        <v>251</v>
      </c>
      <c r="AD29" s="109" t="s">
        <v>252</v>
      </c>
      <c r="AE29" s="109" t="s">
        <v>252</v>
      </c>
      <c r="AF29" s="109">
        <v>1.67</v>
      </c>
      <c r="AG29" s="109"/>
      <c r="AH29" s="110" t="s">
        <v>220</v>
      </c>
      <c r="AI29" s="110">
        <v>19</v>
      </c>
      <c r="AJ29" s="116">
        <f t="shared" si="3"/>
        <v>53.44</v>
      </c>
    </row>
    <row r="30" spans="1:36" s="117" customFormat="1" ht="43.5" customHeight="1">
      <c r="A30" s="131">
        <f t="shared" si="4"/>
        <v>20</v>
      </c>
      <c r="B30" s="150"/>
      <c r="C30" s="149" t="s">
        <v>204</v>
      </c>
      <c r="D30" s="109" t="s">
        <v>215</v>
      </c>
      <c r="E30" s="109">
        <v>0.4</v>
      </c>
      <c r="F30" s="109">
        <v>1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1</v>
      </c>
      <c r="N30" s="109">
        <v>0</v>
      </c>
      <c r="O30" s="109">
        <v>0</v>
      </c>
      <c r="P30" s="132">
        <f t="shared" si="0"/>
        <v>1</v>
      </c>
      <c r="Q30" s="109">
        <v>0</v>
      </c>
      <c r="R30" s="109">
        <v>0</v>
      </c>
      <c r="S30" s="109">
        <v>0</v>
      </c>
      <c r="T30" s="109">
        <v>0</v>
      </c>
      <c r="U30" s="109">
        <v>27</v>
      </c>
      <c r="V30" s="109">
        <v>27</v>
      </c>
      <c r="W30" s="109">
        <v>0</v>
      </c>
      <c r="X30" s="109">
        <v>0</v>
      </c>
      <c r="Y30" s="132">
        <f t="shared" si="1"/>
        <v>27</v>
      </c>
      <c r="Z30" s="109">
        <v>0</v>
      </c>
      <c r="AA30" s="109">
        <v>0</v>
      </c>
      <c r="AB30" s="132">
        <f t="shared" si="2"/>
        <v>27</v>
      </c>
      <c r="AC30" s="109" t="s">
        <v>253</v>
      </c>
      <c r="AD30" s="109" t="s">
        <v>254</v>
      </c>
      <c r="AE30" s="109" t="s">
        <v>254</v>
      </c>
      <c r="AF30" s="109">
        <v>2.33</v>
      </c>
      <c r="AG30" s="109"/>
      <c r="AH30" s="110" t="s">
        <v>220</v>
      </c>
      <c r="AI30" s="110">
        <v>20</v>
      </c>
      <c r="AJ30" s="116">
        <f t="shared" si="3"/>
        <v>62.910000000000004</v>
      </c>
    </row>
    <row r="31" spans="1:36" s="117" customFormat="1" ht="43.5" customHeight="1">
      <c r="A31" s="131">
        <f t="shared" si="4"/>
        <v>21</v>
      </c>
      <c r="B31" s="150"/>
      <c r="C31" s="149" t="s">
        <v>205</v>
      </c>
      <c r="D31" s="109" t="s">
        <v>215</v>
      </c>
      <c r="E31" s="109">
        <v>0.4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1</v>
      </c>
      <c r="N31" s="109">
        <v>0</v>
      </c>
      <c r="O31" s="109">
        <v>0</v>
      </c>
      <c r="P31" s="132">
        <f t="shared" si="0"/>
        <v>1</v>
      </c>
      <c r="Q31" s="109">
        <v>0</v>
      </c>
      <c r="R31" s="109">
        <v>0</v>
      </c>
      <c r="S31" s="109">
        <v>0</v>
      </c>
      <c r="T31" s="109">
        <v>0</v>
      </c>
      <c r="U31" s="109">
        <v>8</v>
      </c>
      <c r="V31" s="109">
        <v>8</v>
      </c>
      <c r="W31" s="109">
        <v>0</v>
      </c>
      <c r="X31" s="109">
        <v>0</v>
      </c>
      <c r="Y31" s="132">
        <f t="shared" si="1"/>
        <v>8</v>
      </c>
      <c r="Z31" s="109">
        <v>0</v>
      </c>
      <c r="AA31" s="109">
        <v>0</v>
      </c>
      <c r="AB31" s="132">
        <f t="shared" si="2"/>
        <v>8</v>
      </c>
      <c r="AC31" s="109" t="s">
        <v>255</v>
      </c>
      <c r="AD31" s="109" t="s">
        <v>256</v>
      </c>
      <c r="AE31" s="109" t="s">
        <v>256</v>
      </c>
      <c r="AF31" s="109">
        <v>8.58</v>
      </c>
      <c r="AG31" s="109"/>
      <c r="AH31" s="110" t="s">
        <v>220</v>
      </c>
      <c r="AI31" s="110">
        <v>21</v>
      </c>
      <c r="AJ31" s="116">
        <f t="shared" si="3"/>
        <v>68.64</v>
      </c>
    </row>
    <row r="32" spans="1:36" s="117" customFormat="1" ht="43.5" customHeight="1">
      <c r="A32" s="131">
        <f t="shared" si="4"/>
        <v>22</v>
      </c>
      <c r="B32" s="150"/>
      <c r="C32" s="149" t="s">
        <v>214</v>
      </c>
      <c r="D32" s="109" t="s">
        <v>215</v>
      </c>
      <c r="E32" s="109">
        <v>0.4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1</v>
      </c>
      <c r="N32" s="109">
        <v>0</v>
      </c>
      <c r="O32" s="109">
        <v>0</v>
      </c>
      <c r="P32" s="132">
        <f t="shared" si="0"/>
        <v>1</v>
      </c>
      <c r="Q32" s="109">
        <v>0</v>
      </c>
      <c r="R32" s="109">
        <v>0</v>
      </c>
      <c r="S32" s="109">
        <v>0</v>
      </c>
      <c r="T32" s="109">
        <v>0</v>
      </c>
      <c r="U32" s="109">
        <v>3</v>
      </c>
      <c r="V32" s="109">
        <v>3</v>
      </c>
      <c r="W32" s="109">
        <v>0</v>
      </c>
      <c r="X32" s="109">
        <v>0</v>
      </c>
      <c r="Y32" s="132">
        <f t="shared" si="1"/>
        <v>3</v>
      </c>
      <c r="Z32" s="109">
        <v>0</v>
      </c>
      <c r="AA32" s="109">
        <v>0</v>
      </c>
      <c r="AB32" s="132">
        <f t="shared" si="2"/>
        <v>3</v>
      </c>
      <c r="AC32" s="109" t="s">
        <v>273</v>
      </c>
      <c r="AD32" s="109" t="s">
        <v>274</v>
      </c>
      <c r="AE32" s="109" t="s">
        <v>274</v>
      </c>
      <c r="AF32" s="109">
        <v>2.5</v>
      </c>
      <c r="AG32" s="109"/>
      <c r="AH32" s="110" t="s">
        <v>220</v>
      </c>
      <c r="AI32" s="110">
        <v>30</v>
      </c>
      <c r="AJ32" s="116">
        <f t="shared" si="3"/>
        <v>7.5</v>
      </c>
    </row>
    <row r="33" spans="1:36" s="117" customFormat="1" ht="43.5" customHeight="1">
      <c r="A33" s="131">
        <f t="shared" si="4"/>
        <v>23</v>
      </c>
      <c r="B33" s="150"/>
      <c r="C33" s="149" t="s">
        <v>206</v>
      </c>
      <c r="D33" s="109" t="s">
        <v>215</v>
      </c>
      <c r="E33" s="109" t="s">
        <v>216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1</v>
      </c>
      <c r="N33" s="109">
        <v>0</v>
      </c>
      <c r="O33" s="109">
        <v>0</v>
      </c>
      <c r="P33" s="132">
        <f t="shared" si="0"/>
        <v>1</v>
      </c>
      <c r="Q33" s="109">
        <v>0</v>
      </c>
      <c r="R33" s="109">
        <v>0</v>
      </c>
      <c r="S33" s="109">
        <v>0</v>
      </c>
      <c r="T33" s="109">
        <v>0</v>
      </c>
      <c r="U33" s="109">
        <v>38</v>
      </c>
      <c r="V33" s="109">
        <v>38</v>
      </c>
      <c r="W33" s="109">
        <v>0</v>
      </c>
      <c r="X33" s="109">
        <v>0</v>
      </c>
      <c r="Y33" s="132">
        <f t="shared" si="1"/>
        <v>38</v>
      </c>
      <c r="Z33" s="109">
        <v>0</v>
      </c>
      <c r="AA33" s="109">
        <v>0</v>
      </c>
      <c r="AB33" s="132">
        <f t="shared" si="2"/>
        <v>38</v>
      </c>
      <c r="AC33" s="109" t="s">
        <v>257</v>
      </c>
      <c r="AD33" s="109" t="s">
        <v>258</v>
      </c>
      <c r="AE33" s="109" t="s">
        <v>258</v>
      </c>
      <c r="AF33" s="109">
        <v>1.75</v>
      </c>
      <c r="AG33" s="109"/>
      <c r="AH33" s="110" t="s">
        <v>220</v>
      </c>
      <c r="AI33" s="110">
        <v>22</v>
      </c>
      <c r="AJ33" s="116">
        <f t="shared" si="3"/>
        <v>66.5</v>
      </c>
    </row>
    <row r="34" spans="1:36" s="117" customFormat="1" ht="43.5" customHeight="1">
      <c r="A34" s="131">
        <f t="shared" si="4"/>
        <v>24</v>
      </c>
      <c r="B34" s="150"/>
      <c r="C34" s="149" t="s">
        <v>207</v>
      </c>
      <c r="D34" s="109" t="s">
        <v>215</v>
      </c>
      <c r="E34" s="109">
        <v>0.4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1</v>
      </c>
      <c r="N34" s="109">
        <v>0</v>
      </c>
      <c r="O34" s="109">
        <v>0</v>
      </c>
      <c r="P34" s="132">
        <f t="shared" si="0"/>
        <v>1</v>
      </c>
      <c r="Q34" s="109">
        <v>0</v>
      </c>
      <c r="R34" s="109">
        <v>0</v>
      </c>
      <c r="S34" s="109">
        <v>0</v>
      </c>
      <c r="T34" s="109">
        <v>0</v>
      </c>
      <c r="U34" s="109">
        <v>21</v>
      </c>
      <c r="V34" s="109">
        <v>21</v>
      </c>
      <c r="W34" s="109">
        <v>0</v>
      </c>
      <c r="X34" s="109">
        <v>0</v>
      </c>
      <c r="Y34" s="132">
        <f t="shared" si="1"/>
        <v>21</v>
      </c>
      <c r="Z34" s="109">
        <v>0</v>
      </c>
      <c r="AA34" s="109">
        <v>0</v>
      </c>
      <c r="AB34" s="132">
        <f t="shared" si="2"/>
        <v>21</v>
      </c>
      <c r="AC34" s="109" t="s">
        <v>259</v>
      </c>
      <c r="AD34" s="109" t="s">
        <v>260</v>
      </c>
      <c r="AE34" s="109" t="s">
        <v>260</v>
      </c>
      <c r="AF34" s="109">
        <v>0.75</v>
      </c>
      <c r="AG34" s="109"/>
      <c r="AH34" s="110" t="s">
        <v>220</v>
      </c>
      <c r="AI34" s="110">
        <v>23</v>
      </c>
      <c r="AJ34" s="116">
        <f t="shared" si="3"/>
        <v>15.75</v>
      </c>
    </row>
    <row r="35" spans="1:36" s="117" customFormat="1" ht="43.5" customHeight="1">
      <c r="A35" s="131">
        <f t="shared" si="4"/>
        <v>25</v>
      </c>
      <c r="B35" s="150"/>
      <c r="C35" s="149" t="s">
        <v>208</v>
      </c>
      <c r="D35" s="109" t="s">
        <v>215</v>
      </c>
      <c r="E35" s="109">
        <v>0.4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1</v>
      </c>
      <c r="N35" s="109">
        <v>0</v>
      </c>
      <c r="O35" s="109">
        <v>0</v>
      </c>
      <c r="P35" s="132">
        <f t="shared" si="0"/>
        <v>1</v>
      </c>
      <c r="Q35" s="109">
        <v>0</v>
      </c>
      <c r="R35" s="109">
        <v>0</v>
      </c>
      <c r="S35" s="109">
        <v>0</v>
      </c>
      <c r="T35" s="109">
        <v>0</v>
      </c>
      <c r="U35" s="109">
        <v>40</v>
      </c>
      <c r="V35" s="109">
        <v>40</v>
      </c>
      <c r="W35" s="109">
        <v>0</v>
      </c>
      <c r="X35" s="109">
        <v>0</v>
      </c>
      <c r="Y35" s="132">
        <f t="shared" si="1"/>
        <v>40</v>
      </c>
      <c r="Z35" s="109">
        <v>0</v>
      </c>
      <c r="AA35" s="109">
        <v>0</v>
      </c>
      <c r="AB35" s="132">
        <f t="shared" si="2"/>
        <v>40</v>
      </c>
      <c r="AC35" s="109" t="s">
        <v>261</v>
      </c>
      <c r="AD35" s="109" t="s">
        <v>262</v>
      </c>
      <c r="AE35" s="109" t="s">
        <v>262</v>
      </c>
      <c r="AF35" s="109">
        <v>1.42</v>
      </c>
      <c r="AG35" s="109"/>
      <c r="AH35" s="110" t="s">
        <v>220</v>
      </c>
      <c r="AI35" s="110">
        <v>24</v>
      </c>
      <c r="AJ35" s="116">
        <f t="shared" si="3"/>
        <v>56.8</v>
      </c>
    </row>
    <row r="36" spans="1:36" s="117" customFormat="1" ht="43.5" customHeight="1">
      <c r="A36" s="131">
        <f t="shared" si="4"/>
        <v>26</v>
      </c>
      <c r="B36" s="150"/>
      <c r="C36" s="149" t="s">
        <v>209</v>
      </c>
      <c r="D36" s="109" t="s">
        <v>215</v>
      </c>
      <c r="E36" s="109" t="s">
        <v>216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11</v>
      </c>
      <c r="N36" s="109">
        <v>0</v>
      </c>
      <c r="O36" s="109">
        <v>0</v>
      </c>
      <c r="P36" s="132">
        <f t="shared" si="0"/>
        <v>11</v>
      </c>
      <c r="Q36" s="109">
        <v>0</v>
      </c>
      <c r="R36" s="109">
        <v>0</v>
      </c>
      <c r="S36" s="109">
        <v>0</v>
      </c>
      <c r="T36" s="109">
        <v>0</v>
      </c>
      <c r="U36" s="109">
        <v>13</v>
      </c>
      <c r="V36" s="109">
        <v>13</v>
      </c>
      <c r="W36" s="109">
        <v>0</v>
      </c>
      <c r="X36" s="109">
        <v>0</v>
      </c>
      <c r="Y36" s="132">
        <f t="shared" si="1"/>
        <v>13</v>
      </c>
      <c r="Z36" s="109">
        <v>0</v>
      </c>
      <c r="AA36" s="109">
        <v>0</v>
      </c>
      <c r="AB36" s="132">
        <f t="shared" si="2"/>
        <v>13</v>
      </c>
      <c r="AC36" s="109" t="s">
        <v>263</v>
      </c>
      <c r="AD36" s="109" t="s">
        <v>264</v>
      </c>
      <c r="AE36" s="109" t="s">
        <v>264</v>
      </c>
      <c r="AF36" s="109">
        <v>3</v>
      </c>
      <c r="AG36" s="109"/>
      <c r="AH36" s="110" t="s">
        <v>220</v>
      </c>
      <c r="AI36" s="110">
        <v>25</v>
      </c>
      <c r="AJ36" s="116">
        <f t="shared" si="3"/>
        <v>39</v>
      </c>
    </row>
    <row r="37" spans="1:36" s="117" customFormat="1" ht="43.5" customHeight="1">
      <c r="A37" s="131">
        <f t="shared" si="4"/>
        <v>27</v>
      </c>
      <c r="B37" s="150"/>
      <c r="C37" s="149" t="s">
        <v>210</v>
      </c>
      <c r="D37" s="109" t="s">
        <v>215</v>
      </c>
      <c r="E37" s="109">
        <v>0.4</v>
      </c>
      <c r="F37" s="109">
        <v>1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1</v>
      </c>
      <c r="N37" s="109">
        <v>0</v>
      </c>
      <c r="O37" s="109">
        <v>0</v>
      </c>
      <c r="P37" s="132">
        <f t="shared" si="0"/>
        <v>1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32">
        <f t="shared" si="1"/>
        <v>0</v>
      </c>
      <c r="Z37" s="109">
        <v>0</v>
      </c>
      <c r="AA37" s="109">
        <v>0</v>
      </c>
      <c r="AB37" s="132">
        <f t="shared" si="2"/>
        <v>0</v>
      </c>
      <c r="AC37" s="109" t="s">
        <v>265</v>
      </c>
      <c r="AD37" s="109" t="s">
        <v>266</v>
      </c>
      <c r="AE37" s="109" t="s">
        <v>266</v>
      </c>
      <c r="AF37" s="109">
        <v>1.5</v>
      </c>
      <c r="AG37" s="109"/>
      <c r="AH37" s="110" t="s">
        <v>220</v>
      </c>
      <c r="AI37" s="110">
        <v>26</v>
      </c>
      <c r="AJ37" s="116">
        <f t="shared" si="3"/>
        <v>0</v>
      </c>
    </row>
    <row r="38" spans="1:36" s="117" customFormat="1" ht="43.5" customHeight="1">
      <c r="A38" s="131">
        <f t="shared" si="4"/>
        <v>28</v>
      </c>
      <c r="B38" s="150"/>
      <c r="C38" s="149" t="s">
        <v>211</v>
      </c>
      <c r="D38" s="109" t="s">
        <v>215</v>
      </c>
      <c r="E38" s="109">
        <v>0.4</v>
      </c>
      <c r="F38" s="109">
        <v>1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1</v>
      </c>
      <c r="N38" s="109">
        <v>0</v>
      </c>
      <c r="O38" s="109">
        <v>0</v>
      </c>
      <c r="P38" s="132">
        <f t="shared" si="0"/>
        <v>1</v>
      </c>
      <c r="Q38" s="109">
        <v>0</v>
      </c>
      <c r="R38" s="109">
        <v>0</v>
      </c>
      <c r="S38" s="109">
        <v>0</v>
      </c>
      <c r="T38" s="109">
        <v>0</v>
      </c>
      <c r="U38" s="109">
        <v>9</v>
      </c>
      <c r="V38" s="109">
        <v>9</v>
      </c>
      <c r="W38" s="109">
        <v>0</v>
      </c>
      <c r="X38" s="109">
        <v>0</v>
      </c>
      <c r="Y38" s="132">
        <f t="shared" si="1"/>
        <v>9</v>
      </c>
      <c r="Z38" s="109">
        <v>0</v>
      </c>
      <c r="AA38" s="109">
        <v>0</v>
      </c>
      <c r="AB38" s="132">
        <f t="shared" si="2"/>
        <v>9</v>
      </c>
      <c r="AC38" s="109" t="s">
        <v>267</v>
      </c>
      <c r="AD38" s="109" t="s">
        <v>268</v>
      </c>
      <c r="AE38" s="109" t="s">
        <v>268</v>
      </c>
      <c r="AF38" s="109">
        <v>1.33</v>
      </c>
      <c r="AG38" s="109"/>
      <c r="AH38" s="110" t="s">
        <v>220</v>
      </c>
      <c r="AI38" s="110">
        <v>27</v>
      </c>
      <c r="AJ38" s="116">
        <f t="shared" si="3"/>
        <v>11.97</v>
      </c>
    </row>
    <row r="39" spans="1:36" s="117" customFormat="1" ht="43.5" customHeight="1">
      <c r="A39" s="131">
        <f t="shared" si="4"/>
        <v>29</v>
      </c>
      <c r="B39" s="150"/>
      <c r="C39" s="149" t="s">
        <v>212</v>
      </c>
      <c r="D39" s="109" t="s">
        <v>215</v>
      </c>
      <c r="E39" s="109" t="s">
        <v>217</v>
      </c>
      <c r="F39" s="109">
        <v>1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1</v>
      </c>
      <c r="N39" s="109">
        <v>0</v>
      </c>
      <c r="O39" s="109">
        <v>0</v>
      </c>
      <c r="P39" s="132">
        <f t="shared" si="0"/>
        <v>1</v>
      </c>
      <c r="Q39" s="109">
        <v>0</v>
      </c>
      <c r="R39" s="109">
        <v>0</v>
      </c>
      <c r="S39" s="109">
        <v>0</v>
      </c>
      <c r="T39" s="109">
        <v>0</v>
      </c>
      <c r="U39" s="109">
        <v>20</v>
      </c>
      <c r="V39" s="109">
        <v>20</v>
      </c>
      <c r="W39" s="109">
        <v>0</v>
      </c>
      <c r="X39" s="109">
        <v>0</v>
      </c>
      <c r="Y39" s="132">
        <f t="shared" si="1"/>
        <v>20</v>
      </c>
      <c r="Z39" s="109">
        <v>0</v>
      </c>
      <c r="AA39" s="109">
        <v>0</v>
      </c>
      <c r="AB39" s="132">
        <f t="shared" si="2"/>
        <v>20</v>
      </c>
      <c r="AC39" s="109" t="s">
        <v>269</v>
      </c>
      <c r="AD39" s="109" t="s">
        <v>270</v>
      </c>
      <c r="AE39" s="109" t="s">
        <v>270</v>
      </c>
      <c r="AF39" s="109">
        <v>1.5</v>
      </c>
      <c r="AG39" s="109"/>
      <c r="AH39" s="110" t="s">
        <v>220</v>
      </c>
      <c r="AI39" s="110">
        <v>28</v>
      </c>
      <c r="AJ39" s="116">
        <f t="shared" si="3"/>
        <v>30</v>
      </c>
    </row>
    <row r="40" spans="1:36" s="117" customFormat="1" ht="43.5" customHeight="1">
      <c r="A40" s="131">
        <f t="shared" si="4"/>
        <v>30</v>
      </c>
      <c r="B40" s="150"/>
      <c r="C40" s="149" t="s">
        <v>213</v>
      </c>
      <c r="D40" s="109" t="s">
        <v>215</v>
      </c>
      <c r="E40" s="109">
        <v>0.4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1</v>
      </c>
      <c r="N40" s="109">
        <v>0</v>
      </c>
      <c r="O40" s="109">
        <v>0</v>
      </c>
      <c r="P40" s="132">
        <f t="shared" si="0"/>
        <v>1</v>
      </c>
      <c r="Q40" s="109">
        <v>0</v>
      </c>
      <c r="R40" s="109">
        <v>0</v>
      </c>
      <c r="S40" s="109">
        <v>0</v>
      </c>
      <c r="T40" s="109">
        <v>0</v>
      </c>
      <c r="U40" s="109">
        <v>79</v>
      </c>
      <c r="V40" s="109">
        <v>79</v>
      </c>
      <c r="W40" s="109">
        <v>0</v>
      </c>
      <c r="X40" s="109">
        <v>0</v>
      </c>
      <c r="Y40" s="132">
        <f t="shared" si="1"/>
        <v>79</v>
      </c>
      <c r="Z40" s="109">
        <v>0</v>
      </c>
      <c r="AA40" s="109">
        <v>0</v>
      </c>
      <c r="AB40" s="132">
        <f t="shared" si="2"/>
        <v>79</v>
      </c>
      <c r="AC40" s="109" t="s">
        <v>271</v>
      </c>
      <c r="AD40" s="109" t="s">
        <v>272</v>
      </c>
      <c r="AE40" s="109" t="s">
        <v>272</v>
      </c>
      <c r="AF40" s="109">
        <v>4.33</v>
      </c>
      <c r="AG40" s="109"/>
      <c r="AH40" s="110" t="s">
        <v>220</v>
      </c>
      <c r="AI40" s="110">
        <v>29</v>
      </c>
      <c r="AJ40" s="116">
        <f t="shared" si="3"/>
        <v>342.07</v>
      </c>
    </row>
    <row r="41" spans="1:36" s="117" customFormat="1" ht="43.5" customHeight="1">
      <c r="A41" s="131"/>
      <c r="B41" s="150"/>
      <c r="C41" s="14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32"/>
      <c r="Q41" s="109"/>
      <c r="R41" s="109"/>
      <c r="S41" s="109"/>
      <c r="T41" s="109"/>
      <c r="U41" s="109"/>
      <c r="V41" s="109"/>
      <c r="W41" s="109"/>
      <c r="X41" s="109"/>
      <c r="Y41" s="132"/>
      <c r="Z41" s="109"/>
      <c r="AA41" s="109"/>
      <c r="AB41" s="132"/>
      <c r="AC41" s="109"/>
      <c r="AD41" s="109"/>
      <c r="AE41" s="109"/>
      <c r="AF41" s="109"/>
      <c r="AG41" s="109"/>
      <c r="AH41" s="110"/>
      <c r="AI41" s="110"/>
      <c r="AJ41" s="116"/>
    </row>
    <row r="42" spans="1:36" s="2" customFormat="1" ht="27" customHeight="1">
      <c r="A42" s="6"/>
      <c r="B42" s="6"/>
      <c r="C42" s="191"/>
      <c r="D42" s="191"/>
      <c r="E42" s="191"/>
      <c r="W42" s="191"/>
      <c r="X42" s="191"/>
      <c r="Y42" s="191"/>
      <c r="AF42" s="2" t="s">
        <v>184</v>
      </c>
      <c r="AJ42" s="151">
        <f>SUM(AJ11:AJ41)</f>
        <v>1555.3999999999999</v>
      </c>
    </row>
    <row r="43" spans="1:38" s="2" customFormat="1" ht="27" customHeight="1">
      <c r="A43" s="16"/>
      <c r="B43" s="16"/>
      <c r="C43" s="248"/>
      <c r="D43" s="248"/>
      <c r="E43" s="248"/>
      <c r="F43" s="154"/>
      <c r="G43" s="154"/>
      <c r="H43" s="154"/>
      <c r="I43" s="154"/>
      <c r="J43" s="154"/>
      <c r="K43" s="266"/>
      <c r="L43" s="266"/>
      <c r="M43" s="266"/>
      <c r="N43" s="266"/>
      <c r="O43" s="266"/>
      <c r="P43" s="266"/>
      <c r="Q43" s="266"/>
      <c r="R43" s="266"/>
      <c r="S43" s="155"/>
      <c r="T43" s="156"/>
      <c r="U43" s="156"/>
      <c r="V43" s="156"/>
      <c r="W43" s="248"/>
      <c r="X43" s="248"/>
      <c r="Y43" s="248"/>
      <c r="Z43" s="119"/>
      <c r="AA43" s="119"/>
      <c r="AB43" s="119"/>
      <c r="AC43" s="119"/>
      <c r="AD43" s="119"/>
      <c r="AE43" s="267" t="s">
        <v>2</v>
      </c>
      <c r="AF43" s="267"/>
      <c r="AG43" s="267"/>
      <c r="AH43" s="267"/>
      <c r="AI43" s="267" t="s">
        <v>3</v>
      </c>
      <c r="AJ43" s="267"/>
      <c r="AK43" s="267"/>
      <c r="AL43" s="267"/>
    </row>
    <row r="44" spans="1:5" s="2" customFormat="1" ht="3" customHeight="1">
      <c r="A44" s="7"/>
      <c r="B44" s="7"/>
      <c r="C44" s="7"/>
      <c r="D44" s="7"/>
      <c r="E44" s="7"/>
    </row>
    <row r="46" spans="2:17" ht="41.25" customHeight="1">
      <c r="B46" s="264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</row>
    <row r="47" spans="2:17" ht="41.25" customHeight="1"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</row>
    <row r="48" spans="2:17" ht="41.25" customHeight="1"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</row>
    <row r="49" ht="18.75" customHeight="1"/>
    <row r="50" ht="18.75" customHeight="1"/>
    <row r="51" ht="18.75" customHeight="1"/>
    <row r="52" ht="18.75" customHeight="1"/>
    <row r="53" ht="18.75" customHeight="1"/>
  </sheetData>
  <sheetProtection/>
  <mergeCells count="51">
    <mergeCell ref="AI43:AL43"/>
    <mergeCell ref="A2:T2"/>
    <mergeCell ref="A4:T4"/>
    <mergeCell ref="U4:AI4"/>
    <mergeCell ref="Q7:U7"/>
    <mergeCell ref="V7:Y7"/>
    <mergeCell ref="Q6:U6"/>
    <mergeCell ref="W8:W9"/>
    <mergeCell ref="AE43:AH43"/>
    <mergeCell ref="I6:P6"/>
    <mergeCell ref="B46:Q48"/>
    <mergeCell ref="M8:M9"/>
    <mergeCell ref="Q8:R8"/>
    <mergeCell ref="S8:T8"/>
    <mergeCell ref="U8:U9"/>
    <mergeCell ref="E6:E9"/>
    <mergeCell ref="C43:E43"/>
    <mergeCell ref="K43:N43"/>
    <mergeCell ref="O43:R43"/>
    <mergeCell ref="AJ6:AJ9"/>
    <mergeCell ref="C42:E42"/>
    <mergeCell ref="A6:A9"/>
    <mergeCell ref="B6:B9"/>
    <mergeCell ref="C6:C9"/>
    <mergeCell ref="F6:F9"/>
    <mergeCell ref="G6:G9"/>
    <mergeCell ref="AH6:AH9"/>
    <mergeCell ref="V8:V9"/>
    <mergeCell ref="AI6:AI9"/>
    <mergeCell ref="AD6:AD9"/>
    <mergeCell ref="H6:H9"/>
    <mergeCell ref="AA7:AA9"/>
    <mergeCell ref="AB7:AB9"/>
    <mergeCell ref="AE6:AE9"/>
    <mergeCell ref="X8:X9"/>
    <mergeCell ref="AG6:AG9"/>
    <mergeCell ref="I8:J8"/>
    <mergeCell ref="B1:U1"/>
    <mergeCell ref="I7:M7"/>
    <mergeCell ref="N7:N9"/>
    <mergeCell ref="O7:O9"/>
    <mergeCell ref="P7:P9"/>
    <mergeCell ref="K8:L8"/>
    <mergeCell ref="D6:D9"/>
    <mergeCell ref="AF6:AF9"/>
    <mergeCell ref="W42:Y42"/>
    <mergeCell ref="W43:Y43"/>
    <mergeCell ref="Z7:Z9"/>
    <mergeCell ref="AC6:AC9"/>
    <mergeCell ref="V6:AB6"/>
    <mergeCell ref="Y8:Y9"/>
  </mergeCells>
  <dataValidations count="1">
    <dataValidation type="list" allowBlank="1" showInputMessage="1" showErrorMessage="1" sqref="F11:H41">
      <formula1>$B$49:$B$50</formula1>
    </dataValidation>
  </dataValidations>
  <printOptions/>
  <pageMargins left="0.6299212598425197" right="0.2362204724409449" top="0.7480314960629921" bottom="0.1968503937007874" header="0.31496062992125984" footer="0.31496062992125984"/>
  <pageSetup fitToWidth="2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view="pageBreakPreview" zoomScaleSheetLayoutView="100" zoomScalePageLayoutView="0" workbookViewId="0" topLeftCell="A22">
      <selection activeCell="A25" sqref="A25:G29"/>
    </sheetView>
  </sheetViews>
  <sheetFormatPr defaultColWidth="0.875" defaultRowHeight="12.75"/>
  <cols>
    <col min="1" max="1" width="53.125" style="56" customWidth="1"/>
    <col min="2" max="2" width="14.875" style="56" customWidth="1"/>
    <col min="3" max="5" width="12.875" style="56" customWidth="1"/>
    <col min="6" max="6" width="13.25390625" style="56" customWidth="1"/>
    <col min="7" max="16384" width="0.875" style="2" customWidth="1"/>
  </cols>
  <sheetData>
    <row r="2" spans="1:6" ht="26.25" customHeight="1">
      <c r="A2" s="158" t="s">
        <v>177</v>
      </c>
      <c r="B2" s="159"/>
      <c r="C2" s="159"/>
      <c r="D2" s="159"/>
      <c r="E2" s="159"/>
      <c r="F2" s="159"/>
    </row>
    <row r="3" spans="1:6" s="8" customFormat="1" ht="15.75">
      <c r="A3" s="158" t="str">
        <f>'Форма 1.1 (2015)'!B3</f>
        <v>ООО "Завьялово Энерго"</v>
      </c>
      <c r="B3" s="159"/>
      <c r="C3" s="159"/>
      <c r="D3" s="159"/>
      <c r="E3" s="159"/>
      <c r="F3" s="159"/>
    </row>
    <row r="4" spans="5:6" ht="16.5" thickBot="1">
      <c r="E4" s="18">
        <v>2015</v>
      </c>
      <c r="F4" s="15" t="s">
        <v>52</v>
      </c>
    </row>
    <row r="5" spans="1:6" s="9" customFormat="1" ht="15.75">
      <c r="A5" s="160" t="s">
        <v>161</v>
      </c>
      <c r="B5" s="162" t="s">
        <v>7</v>
      </c>
      <c r="C5" s="163"/>
      <c r="D5" s="164" t="s">
        <v>8</v>
      </c>
      <c r="E5" s="164" t="s">
        <v>9</v>
      </c>
      <c r="F5" s="166" t="s">
        <v>10</v>
      </c>
    </row>
    <row r="6" spans="1:6" s="9" customFormat="1" ht="31.5">
      <c r="A6" s="161"/>
      <c r="B6" s="120" t="s">
        <v>57</v>
      </c>
      <c r="C6" s="120" t="s">
        <v>11</v>
      </c>
      <c r="D6" s="165"/>
      <c r="E6" s="165"/>
      <c r="F6" s="167"/>
    </row>
    <row r="7" spans="1:6" s="10" customFormat="1" ht="15.75">
      <c r="A7" s="121">
        <v>1</v>
      </c>
      <c r="B7" s="122">
        <v>2</v>
      </c>
      <c r="C7" s="122">
        <v>3</v>
      </c>
      <c r="D7" s="122">
        <v>4</v>
      </c>
      <c r="E7" s="122">
        <v>5</v>
      </c>
      <c r="F7" s="123">
        <v>6</v>
      </c>
    </row>
    <row r="8" spans="1:6" ht="47.25">
      <c r="A8" s="53" t="s">
        <v>164</v>
      </c>
      <c r="B8" s="62" t="s">
        <v>13</v>
      </c>
      <c r="C8" s="62" t="s">
        <v>13</v>
      </c>
      <c r="D8" s="63" t="s">
        <v>13</v>
      </c>
      <c r="E8" s="31" t="s">
        <v>13</v>
      </c>
      <c r="F8" s="79">
        <v>0.5</v>
      </c>
    </row>
    <row r="9" spans="1:6" ht="15.75">
      <c r="A9" s="37" t="s">
        <v>22</v>
      </c>
      <c r="B9" s="31"/>
      <c r="C9" s="31"/>
      <c r="D9" s="63"/>
      <c r="E9" s="31"/>
      <c r="F9" s="80"/>
    </row>
    <row r="10" spans="1:6" ht="69" customHeight="1">
      <c r="A10" s="38" t="s">
        <v>165</v>
      </c>
      <c r="B10" s="66">
        <v>12</v>
      </c>
      <c r="C10" s="139">
        <v>14</v>
      </c>
      <c r="D10" s="43">
        <v>0.8571428571428571</v>
      </c>
      <c r="E10" s="40" t="s">
        <v>26</v>
      </c>
      <c r="F10" s="48">
        <v>0.5</v>
      </c>
    </row>
    <row r="11" spans="1:6" ht="52.5" customHeight="1">
      <c r="A11" s="81" t="s">
        <v>166</v>
      </c>
      <c r="B11" s="62" t="s">
        <v>13</v>
      </c>
      <c r="C11" s="62" t="s">
        <v>13</v>
      </c>
      <c r="D11" s="43">
        <v>1</v>
      </c>
      <c r="E11" s="40" t="s">
        <v>26</v>
      </c>
      <c r="F11" s="48">
        <v>0.5</v>
      </c>
    </row>
    <row r="12" spans="1:6" ht="54" customHeight="1">
      <c r="A12" s="37" t="s">
        <v>31</v>
      </c>
      <c r="B12" s="67">
        <v>0</v>
      </c>
      <c r="C12" s="64">
        <v>0</v>
      </c>
      <c r="D12" s="43">
        <v>1</v>
      </c>
      <c r="E12" s="40" t="s">
        <v>13</v>
      </c>
      <c r="F12" s="48"/>
    </row>
    <row r="13" spans="1:6" ht="26.25" customHeight="1">
      <c r="A13" s="37" t="s">
        <v>32</v>
      </c>
      <c r="B13" s="67">
        <v>0</v>
      </c>
      <c r="C13" s="64">
        <v>0</v>
      </c>
      <c r="D13" s="43">
        <v>1</v>
      </c>
      <c r="E13" s="40" t="s">
        <v>13</v>
      </c>
      <c r="F13" s="48"/>
    </row>
    <row r="14" spans="1:6" ht="117.75" customHeight="1">
      <c r="A14" s="38" t="s">
        <v>167</v>
      </c>
      <c r="B14" s="68">
        <v>0</v>
      </c>
      <c r="C14" s="144">
        <v>0</v>
      </c>
      <c r="D14" s="43">
        <v>1</v>
      </c>
      <c r="E14" s="40" t="s">
        <v>26</v>
      </c>
      <c r="F14" s="48">
        <v>0.5</v>
      </c>
    </row>
    <row r="15" spans="1:6" ht="53.25" customHeight="1">
      <c r="A15" s="134" t="s">
        <v>168</v>
      </c>
      <c r="B15" s="62" t="s">
        <v>13</v>
      </c>
      <c r="C15" s="62" t="s">
        <v>13</v>
      </c>
      <c r="D15" s="141">
        <v>0.3</v>
      </c>
      <c r="E15" s="31" t="s">
        <v>26</v>
      </c>
      <c r="F15" s="48">
        <v>0.25</v>
      </c>
    </row>
    <row r="16" spans="1:6" ht="62.25" customHeight="1">
      <c r="A16" s="145" t="s">
        <v>169</v>
      </c>
      <c r="B16" s="68">
        <v>0.03</v>
      </c>
      <c r="C16" s="144">
        <v>0.1</v>
      </c>
      <c r="D16" s="43">
        <v>0.3</v>
      </c>
      <c r="E16" s="40" t="s">
        <v>26</v>
      </c>
      <c r="F16" s="48">
        <v>0.25</v>
      </c>
    </row>
    <row r="17" spans="1:6" ht="49.5" customHeight="1">
      <c r="A17" s="134" t="s">
        <v>170</v>
      </c>
      <c r="B17" s="68" t="s">
        <v>13</v>
      </c>
      <c r="C17" s="69" t="s">
        <v>13</v>
      </c>
      <c r="D17" s="43" t="s">
        <v>13</v>
      </c>
      <c r="E17" s="40" t="s">
        <v>13</v>
      </c>
      <c r="F17" s="79">
        <v>0.5</v>
      </c>
    </row>
    <row r="18" spans="1:6" ht="19.5" customHeight="1">
      <c r="A18" s="38" t="s">
        <v>22</v>
      </c>
      <c r="B18" s="68"/>
      <c r="C18" s="69"/>
      <c r="D18" s="43"/>
      <c r="E18" s="40"/>
      <c r="F18" s="48"/>
    </row>
    <row r="19" spans="1:6" ht="68.25" customHeight="1">
      <c r="A19" s="145" t="s">
        <v>171</v>
      </c>
      <c r="B19" s="143">
        <v>1</v>
      </c>
      <c r="C19" s="146">
        <v>1</v>
      </c>
      <c r="D19" s="43">
        <v>1</v>
      </c>
      <c r="E19" s="40" t="s">
        <v>15</v>
      </c>
      <c r="F19" s="48">
        <v>0.5</v>
      </c>
    </row>
    <row r="20" spans="1:6" ht="112.5" customHeight="1">
      <c r="A20" s="38" t="s">
        <v>172</v>
      </c>
      <c r="B20" s="68">
        <v>0</v>
      </c>
      <c r="C20" s="144">
        <v>0</v>
      </c>
      <c r="D20" s="43">
        <v>1</v>
      </c>
      <c r="E20" s="40" t="s">
        <v>26</v>
      </c>
      <c r="F20" s="48">
        <v>0.5</v>
      </c>
    </row>
    <row r="21" spans="1:6" ht="69" customHeight="1">
      <c r="A21" s="134" t="s">
        <v>173</v>
      </c>
      <c r="B21" s="62" t="s">
        <v>13</v>
      </c>
      <c r="C21" s="62" t="s">
        <v>13</v>
      </c>
      <c r="D21" s="141">
        <v>1</v>
      </c>
      <c r="E21" s="31" t="s">
        <v>26</v>
      </c>
      <c r="F21" s="48">
        <v>0.2</v>
      </c>
    </row>
    <row r="22" spans="1:6" ht="78" customHeight="1">
      <c r="A22" s="38" t="s">
        <v>174</v>
      </c>
      <c r="B22" s="68">
        <v>0</v>
      </c>
      <c r="C22" s="144">
        <v>0</v>
      </c>
      <c r="D22" s="43">
        <v>1</v>
      </c>
      <c r="E22" s="40" t="s">
        <v>26</v>
      </c>
      <c r="F22" s="48">
        <v>0.2</v>
      </c>
    </row>
    <row r="23" spans="1:6" ht="22.5" customHeight="1">
      <c r="A23" s="134" t="s">
        <v>175</v>
      </c>
      <c r="B23" s="68" t="s">
        <v>13</v>
      </c>
      <c r="C23" s="69" t="s">
        <v>13</v>
      </c>
      <c r="D23" s="43" t="s">
        <v>13</v>
      </c>
      <c r="E23" s="135" t="s">
        <v>13</v>
      </c>
      <c r="F23" s="140">
        <v>0.3625</v>
      </c>
    </row>
    <row r="25" spans="1:6" ht="35.25" customHeight="1">
      <c r="A25" s="59"/>
      <c r="B25" s="7"/>
      <c r="C25" s="6"/>
      <c r="D25" s="6"/>
      <c r="E25" s="6"/>
      <c r="F25" s="7"/>
    </row>
    <row r="26" spans="1:6" ht="15.75">
      <c r="A26" s="60"/>
      <c r="B26" s="7"/>
      <c r="C26" s="16"/>
      <c r="D26" s="16"/>
      <c r="E26" s="16"/>
      <c r="F26" s="7"/>
    </row>
    <row r="28" ht="20.25">
      <c r="A28" s="92"/>
    </row>
  </sheetData>
  <sheetProtection/>
  <mergeCells count="7">
    <mergeCell ref="A2:F2"/>
    <mergeCell ref="A3:F3"/>
    <mergeCell ref="A5:A6"/>
    <mergeCell ref="B5:C5"/>
    <mergeCell ref="D5:D6"/>
    <mergeCell ref="E5:E6"/>
    <mergeCell ref="F5:F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35"/>
  <sheetViews>
    <sheetView view="pageBreakPreview" zoomScaleSheetLayoutView="100" zoomScalePageLayoutView="0" workbookViewId="0" topLeftCell="A28">
      <selection activeCell="P12" sqref="P12"/>
    </sheetView>
  </sheetViews>
  <sheetFormatPr defaultColWidth="0.875" defaultRowHeight="12.75"/>
  <cols>
    <col min="1" max="1" width="50.625" style="34" customWidth="1"/>
    <col min="2" max="2" width="15.125" style="7" customWidth="1"/>
    <col min="3" max="4" width="13.25390625" style="7" customWidth="1"/>
    <col min="5" max="5" width="10.875" style="7" customWidth="1"/>
    <col min="6" max="6" width="13.25390625" style="7" customWidth="1"/>
    <col min="7" max="10" width="0.875" style="2" customWidth="1"/>
    <col min="11" max="11" width="64.00390625" style="2" customWidth="1"/>
    <col min="12" max="16384" width="0.875" style="2" customWidth="1"/>
  </cols>
  <sheetData>
    <row r="1" spans="1:108" ht="43.5" customHeight="1">
      <c r="A1" s="168" t="s">
        <v>176</v>
      </c>
      <c r="B1" s="168"/>
      <c r="C1" s="168"/>
      <c r="D1" s="168"/>
      <c r="E1" s="168"/>
      <c r="F1" s="168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6" s="8" customFormat="1" ht="15.75">
      <c r="A2" s="168" t="str">
        <f>'Форма 1.1 (2015)'!B3</f>
        <v>ООО "Завьялово Энерго"</v>
      </c>
      <c r="B2" s="168"/>
      <c r="C2" s="168"/>
      <c r="D2" s="168"/>
      <c r="E2" s="168"/>
      <c r="F2" s="168"/>
    </row>
    <row r="3" spans="5:6" ht="16.5" thickBot="1">
      <c r="E3" s="18">
        <v>2015</v>
      </c>
      <c r="F3" s="12" t="s">
        <v>52</v>
      </c>
    </row>
    <row r="4" spans="1:6" s="9" customFormat="1" ht="15.75">
      <c r="A4" s="160" t="s">
        <v>161</v>
      </c>
      <c r="B4" s="162" t="s">
        <v>7</v>
      </c>
      <c r="C4" s="163"/>
      <c r="D4" s="164" t="s">
        <v>8</v>
      </c>
      <c r="E4" s="164" t="s">
        <v>9</v>
      </c>
      <c r="F4" s="166" t="s">
        <v>10</v>
      </c>
    </row>
    <row r="5" spans="1:6" s="9" customFormat="1" ht="31.5">
      <c r="A5" s="169"/>
      <c r="B5" s="120" t="s">
        <v>57</v>
      </c>
      <c r="C5" s="120" t="s">
        <v>11</v>
      </c>
      <c r="D5" s="165"/>
      <c r="E5" s="165"/>
      <c r="F5" s="167"/>
    </row>
    <row r="6" spans="1:6" s="10" customFormat="1" ht="15.75">
      <c r="A6" s="124">
        <v>1</v>
      </c>
      <c r="B6" s="125">
        <v>2</v>
      </c>
      <c r="C6" s="125">
        <v>3</v>
      </c>
      <c r="D6" s="125">
        <v>4</v>
      </c>
      <c r="E6" s="125">
        <v>5</v>
      </c>
      <c r="F6" s="126">
        <v>6</v>
      </c>
    </row>
    <row r="7" spans="1:6" ht="63" customHeight="1">
      <c r="A7" s="53" t="s">
        <v>12</v>
      </c>
      <c r="B7" s="45" t="s">
        <v>13</v>
      </c>
      <c r="C7" s="45" t="s">
        <v>13</v>
      </c>
      <c r="D7" s="43" t="s">
        <v>13</v>
      </c>
      <c r="E7" s="45" t="s">
        <v>13</v>
      </c>
      <c r="F7" s="55">
        <v>2</v>
      </c>
    </row>
    <row r="8" spans="1:11" ht="17.25" customHeight="1">
      <c r="A8" s="37" t="s">
        <v>14</v>
      </c>
      <c r="B8" s="45"/>
      <c r="C8" s="45"/>
      <c r="D8" s="33"/>
      <c r="E8" s="45"/>
      <c r="F8" s="46"/>
      <c r="K8" s="98"/>
    </row>
    <row r="9" spans="1:11" ht="66" customHeight="1">
      <c r="A9" s="38" t="s">
        <v>61</v>
      </c>
      <c r="B9" s="72">
        <v>0.4</v>
      </c>
      <c r="C9" s="57">
        <v>0.4</v>
      </c>
      <c r="D9" s="43">
        <v>1</v>
      </c>
      <c r="E9" s="45" t="s">
        <v>15</v>
      </c>
      <c r="F9" s="48">
        <v>2</v>
      </c>
      <c r="K9" s="94"/>
    </row>
    <row r="10" spans="1:11" ht="84.75" customHeight="1">
      <c r="A10" s="38" t="s">
        <v>62</v>
      </c>
      <c r="B10" s="47">
        <v>7</v>
      </c>
      <c r="C10" s="47">
        <v>7</v>
      </c>
      <c r="D10" s="43">
        <v>1</v>
      </c>
      <c r="E10" s="45" t="s">
        <v>15</v>
      </c>
      <c r="F10" s="48">
        <v>2</v>
      </c>
      <c r="K10" s="95"/>
    </row>
    <row r="11" spans="1:6" ht="15.75">
      <c r="A11" s="37" t="s">
        <v>16</v>
      </c>
      <c r="B11" s="45"/>
      <c r="C11" s="45"/>
      <c r="D11" s="43"/>
      <c r="E11" s="45"/>
      <c r="F11" s="46"/>
    </row>
    <row r="12" spans="1:6" ht="35.25" customHeight="1">
      <c r="A12" s="37" t="s">
        <v>17</v>
      </c>
      <c r="B12" s="73">
        <v>1</v>
      </c>
      <c r="C12" s="45">
        <v>1</v>
      </c>
      <c r="D12" s="43">
        <v>1</v>
      </c>
      <c r="E12" s="45" t="s">
        <v>13</v>
      </c>
      <c r="F12" s="46" t="s">
        <v>13</v>
      </c>
    </row>
    <row r="13" spans="1:6" ht="63">
      <c r="A13" s="37" t="s">
        <v>18</v>
      </c>
      <c r="B13" s="73">
        <v>1</v>
      </c>
      <c r="C13" s="45">
        <v>1</v>
      </c>
      <c r="D13" s="43">
        <v>1</v>
      </c>
      <c r="E13" s="45" t="s">
        <v>13</v>
      </c>
      <c r="F13" s="46" t="s">
        <v>13</v>
      </c>
    </row>
    <row r="14" spans="1:6" ht="47.25">
      <c r="A14" s="37" t="s">
        <v>19</v>
      </c>
      <c r="B14" s="73">
        <v>3</v>
      </c>
      <c r="C14" s="45">
        <v>3</v>
      </c>
      <c r="D14" s="43">
        <v>1</v>
      </c>
      <c r="E14" s="45" t="s">
        <v>13</v>
      </c>
      <c r="F14" s="46" t="s">
        <v>13</v>
      </c>
    </row>
    <row r="15" spans="1:6" ht="63">
      <c r="A15" s="37" t="s">
        <v>20</v>
      </c>
      <c r="B15" s="73">
        <v>2</v>
      </c>
      <c r="C15" s="45">
        <v>2</v>
      </c>
      <c r="D15" s="43">
        <v>1</v>
      </c>
      <c r="E15" s="45" t="s">
        <v>13</v>
      </c>
      <c r="F15" s="46" t="s">
        <v>13</v>
      </c>
    </row>
    <row r="16" spans="1:6" ht="69" customHeight="1">
      <c r="A16" s="53" t="s">
        <v>21</v>
      </c>
      <c r="B16" s="45" t="s">
        <v>13</v>
      </c>
      <c r="C16" s="45" t="s">
        <v>13</v>
      </c>
      <c r="D16" s="43" t="s">
        <v>13</v>
      </c>
      <c r="E16" s="45" t="s">
        <v>13</v>
      </c>
      <c r="F16" s="55">
        <v>2.3333333333333335</v>
      </c>
    </row>
    <row r="17" spans="1:6" ht="15.75">
      <c r="A17" s="37" t="s">
        <v>22</v>
      </c>
      <c r="B17" s="45"/>
      <c r="C17" s="45"/>
      <c r="D17" s="43"/>
      <c r="E17" s="45"/>
      <c r="F17" s="46"/>
    </row>
    <row r="18" spans="1:6" ht="47.25">
      <c r="A18" s="38" t="s">
        <v>63</v>
      </c>
      <c r="B18" s="74">
        <v>1</v>
      </c>
      <c r="C18" s="45">
        <v>1</v>
      </c>
      <c r="D18" s="43">
        <v>1</v>
      </c>
      <c r="E18" s="45" t="s">
        <v>15</v>
      </c>
      <c r="F18" s="48">
        <v>2</v>
      </c>
    </row>
    <row r="19" spans="1:6" ht="63">
      <c r="A19" s="38" t="s">
        <v>64</v>
      </c>
      <c r="B19" s="74">
        <v>0</v>
      </c>
      <c r="C19" s="45">
        <v>1</v>
      </c>
      <c r="D19" s="43">
        <v>0</v>
      </c>
      <c r="E19" s="45" t="s">
        <v>15</v>
      </c>
      <c r="F19" s="48">
        <v>3</v>
      </c>
    </row>
    <row r="20" spans="1:6" ht="67.5" customHeight="1">
      <c r="A20" s="38" t="s">
        <v>65</v>
      </c>
      <c r="B20" s="74">
        <v>1</v>
      </c>
      <c r="C20" s="45">
        <v>1</v>
      </c>
      <c r="D20" s="43">
        <v>1</v>
      </c>
      <c r="E20" s="45" t="s">
        <v>15</v>
      </c>
      <c r="F20" s="48">
        <v>2</v>
      </c>
    </row>
    <row r="21" spans="1:6" ht="83.25" customHeight="1">
      <c r="A21" s="53" t="s">
        <v>23</v>
      </c>
      <c r="B21" s="73">
        <v>1</v>
      </c>
      <c r="C21" s="45">
        <v>1</v>
      </c>
      <c r="D21" s="43">
        <v>1</v>
      </c>
      <c r="E21" s="45" t="s">
        <v>15</v>
      </c>
      <c r="F21" s="48">
        <v>2</v>
      </c>
    </row>
    <row r="22" spans="1:6" ht="98.25" customHeight="1">
      <c r="A22" s="53" t="s">
        <v>24</v>
      </c>
      <c r="B22" s="73">
        <v>1</v>
      </c>
      <c r="C22" s="45">
        <v>1</v>
      </c>
      <c r="D22" s="43">
        <v>1</v>
      </c>
      <c r="E22" s="45" t="s">
        <v>15</v>
      </c>
      <c r="F22" s="48">
        <v>2</v>
      </c>
    </row>
    <row r="23" spans="1:6" ht="69" customHeight="1">
      <c r="A23" s="53" t="s">
        <v>25</v>
      </c>
      <c r="B23" s="45" t="s">
        <v>13</v>
      </c>
      <c r="C23" s="43" t="s">
        <v>13</v>
      </c>
      <c r="D23" s="43" t="s">
        <v>13</v>
      </c>
      <c r="E23" s="45" t="s">
        <v>13</v>
      </c>
      <c r="F23" s="48">
        <v>2</v>
      </c>
    </row>
    <row r="24" spans="1:6" ht="104.25" customHeight="1">
      <c r="A24" s="37" t="s">
        <v>27</v>
      </c>
      <c r="B24" s="75">
        <v>0</v>
      </c>
      <c r="C24" s="43">
        <v>0</v>
      </c>
      <c r="D24" s="43">
        <v>1</v>
      </c>
      <c r="E24" s="45" t="s">
        <v>26</v>
      </c>
      <c r="F24" s="48">
        <v>2</v>
      </c>
    </row>
    <row r="25" spans="1:6" ht="14.25" customHeight="1">
      <c r="A25" s="37"/>
      <c r="B25" s="58"/>
      <c r="C25" s="45"/>
      <c r="D25" s="43"/>
      <c r="E25" s="45"/>
      <c r="F25" s="48"/>
    </row>
    <row r="26" spans="1:6" ht="78.75">
      <c r="A26" s="53" t="s">
        <v>28</v>
      </c>
      <c r="B26" s="45" t="s">
        <v>13</v>
      </c>
      <c r="C26" s="45" t="s">
        <v>13</v>
      </c>
      <c r="D26" s="43" t="s">
        <v>13</v>
      </c>
      <c r="E26" s="45" t="s">
        <v>13</v>
      </c>
      <c r="F26" s="55">
        <v>2</v>
      </c>
    </row>
    <row r="27" spans="1:6" ht="15.75">
      <c r="A27" s="37" t="s">
        <v>22</v>
      </c>
      <c r="B27" s="45"/>
      <c r="C27" s="45"/>
      <c r="D27" s="43"/>
      <c r="E27" s="45"/>
      <c r="F27" s="46"/>
    </row>
    <row r="28" spans="1:6" ht="100.5" customHeight="1">
      <c r="A28" s="38" t="s">
        <v>66</v>
      </c>
      <c r="B28" s="72">
        <v>0.26</v>
      </c>
      <c r="C28" s="152">
        <v>0.25</v>
      </c>
      <c r="D28" s="43">
        <v>1.04</v>
      </c>
      <c r="E28" s="45" t="s">
        <v>26</v>
      </c>
      <c r="F28" s="48">
        <v>2</v>
      </c>
    </row>
    <row r="29" spans="1:6" ht="113.25" customHeight="1">
      <c r="A29" s="38" t="s">
        <v>67</v>
      </c>
      <c r="B29" s="72">
        <v>0</v>
      </c>
      <c r="C29" s="43">
        <v>0</v>
      </c>
      <c r="D29" s="43">
        <v>1</v>
      </c>
      <c r="E29" s="45" t="s">
        <v>26</v>
      </c>
      <c r="F29" s="48">
        <v>2</v>
      </c>
    </row>
    <row r="30" spans="1:6" ht="23.25" customHeight="1" thickBot="1">
      <c r="A30" s="39" t="s">
        <v>70</v>
      </c>
      <c r="B30" s="49" t="s">
        <v>13</v>
      </c>
      <c r="C30" s="49" t="s">
        <v>13</v>
      </c>
      <c r="D30" s="44" t="s">
        <v>13</v>
      </c>
      <c r="E30" s="49" t="s">
        <v>13</v>
      </c>
      <c r="F30" s="97">
        <v>2.055555555555556</v>
      </c>
    </row>
    <row r="32" spans="1:6" ht="29.25" customHeight="1">
      <c r="A32" s="59"/>
      <c r="B32" s="2"/>
      <c r="C32" s="6"/>
      <c r="D32" s="6"/>
      <c r="E32" s="6"/>
      <c r="F32" s="2"/>
    </row>
    <row r="33" spans="1:6" ht="15.75">
      <c r="A33" s="60"/>
      <c r="B33" s="2"/>
      <c r="C33" s="16"/>
      <c r="D33" s="16"/>
      <c r="E33" s="16"/>
      <c r="F33" s="2"/>
    </row>
    <row r="35" ht="20.25">
      <c r="A35" s="92"/>
    </row>
  </sheetData>
  <sheetProtection/>
  <mergeCells count="7">
    <mergeCell ref="A1:F1"/>
    <mergeCell ref="A2:F2"/>
    <mergeCell ref="A4:A5"/>
    <mergeCell ref="B4:C4"/>
    <mergeCell ref="D4:D5"/>
    <mergeCell ref="E4:E5"/>
    <mergeCell ref="F4:F5"/>
  </mergeCells>
  <printOptions/>
  <pageMargins left="1.5748031496062993" right="0.31496062992125984" top="0.31496062992125984" bottom="0.3937007874015748" header="0.1968503937007874" footer="0.1968503937007874"/>
  <pageSetup horizontalDpi="600" verticalDpi="600" orientation="portrait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J29"/>
  <sheetViews>
    <sheetView view="pageBreakPreview" zoomScale="80" zoomScaleSheetLayoutView="80" zoomScalePageLayoutView="0" workbookViewId="0" topLeftCell="B1">
      <selection activeCell="B21" sqref="B21:X26"/>
    </sheetView>
  </sheetViews>
  <sheetFormatPr defaultColWidth="0.875" defaultRowHeight="12.75"/>
  <cols>
    <col min="1" max="1" width="14.25390625" style="7" hidden="1" customWidth="1"/>
    <col min="2" max="2" width="4.125" style="7" customWidth="1"/>
    <col min="3" max="3" width="37.00390625" style="7" customWidth="1"/>
    <col min="4" max="4" width="45.875" style="7" customWidth="1"/>
    <col min="5" max="5" width="6.25390625" style="7" customWidth="1"/>
    <col min="6" max="6" width="14.625" style="7" customWidth="1"/>
    <col min="7" max="7" width="39.375" style="7" customWidth="1"/>
    <col min="8" max="16384" width="0.875" style="2" customWidth="1"/>
  </cols>
  <sheetData>
    <row r="1" spans="1:7" s="1" customFormat="1" ht="17.25" customHeight="1">
      <c r="A1" s="4"/>
      <c r="B1" s="4"/>
      <c r="C1" s="4"/>
      <c r="D1" s="4"/>
      <c r="E1" s="4"/>
      <c r="F1" s="4"/>
      <c r="G1" s="5"/>
    </row>
    <row r="2" spans="1:7" s="4" customFormat="1" ht="24" customHeight="1">
      <c r="A2" s="184" t="s">
        <v>160</v>
      </c>
      <c r="B2" s="184"/>
      <c r="C2" s="184"/>
      <c r="D2" s="184"/>
      <c r="E2" s="184"/>
      <c r="F2" s="184"/>
      <c r="G2" s="184"/>
    </row>
    <row r="3" spans="2:9" s="4" customFormat="1" ht="24" customHeight="1">
      <c r="B3" s="185" t="s">
        <v>182</v>
      </c>
      <c r="C3" s="185"/>
      <c r="D3" s="185"/>
      <c r="E3" s="6" t="s">
        <v>51</v>
      </c>
      <c r="F3" s="18">
        <v>2015</v>
      </c>
      <c r="G3" s="12" t="s">
        <v>52</v>
      </c>
      <c r="H3" s="130"/>
      <c r="I3" s="130"/>
    </row>
    <row r="4" spans="1:140" s="1" customFormat="1" ht="24" customHeight="1">
      <c r="A4" s="4"/>
      <c r="B4" s="183" t="s">
        <v>5</v>
      </c>
      <c r="C4" s="183"/>
      <c r="D4" s="183"/>
      <c r="E4" s="13"/>
      <c r="F4" s="14"/>
      <c r="G4" s="14"/>
      <c r="H4" s="129"/>
      <c r="I4" s="129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</row>
    <row r="5" spans="1:140" s="1" customFormat="1" ht="13.5" customHeight="1" thickBot="1">
      <c r="A5" s="188"/>
      <c r="B5" s="4"/>
      <c r="C5" s="4"/>
      <c r="D5" s="4"/>
      <c r="E5" s="4"/>
      <c r="F5" s="4"/>
      <c r="G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</row>
    <row r="6" spans="1:140" s="1" customFormat="1" ht="62.25" customHeight="1">
      <c r="A6" s="189"/>
      <c r="B6" s="172" t="s">
        <v>181</v>
      </c>
      <c r="C6" s="173"/>
      <c r="D6" s="127" t="s">
        <v>94</v>
      </c>
      <c r="E6" s="170" t="s">
        <v>0</v>
      </c>
      <c r="F6" s="170"/>
      <c r="G6" s="17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</row>
    <row r="7" spans="1:140" s="1" customFormat="1" ht="15.75">
      <c r="A7" s="189"/>
      <c r="B7" s="174">
        <v>1</v>
      </c>
      <c r="C7" s="175"/>
      <c r="D7" s="128">
        <v>2</v>
      </c>
      <c r="E7" s="186">
        <v>3</v>
      </c>
      <c r="F7" s="186"/>
      <c r="G7" s="18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</row>
    <row r="8" spans="1:140" s="1" customFormat="1" ht="45">
      <c r="A8" s="189"/>
      <c r="B8" s="136">
        <v>1</v>
      </c>
      <c r="C8" s="142" t="s">
        <v>183</v>
      </c>
      <c r="D8" s="42">
        <v>4.4</v>
      </c>
      <c r="E8" s="178">
        <v>5935</v>
      </c>
      <c r="F8" s="178"/>
      <c r="G8" s="17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</row>
    <row r="9" spans="1:140" s="1" customFormat="1" ht="45">
      <c r="A9" s="189"/>
      <c r="B9" s="136">
        <v>2</v>
      </c>
      <c r="C9" s="142" t="s">
        <v>183</v>
      </c>
      <c r="D9" s="42">
        <v>9.82</v>
      </c>
      <c r="E9" s="178">
        <v>6089</v>
      </c>
      <c r="F9" s="178"/>
      <c r="G9" s="17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</row>
    <row r="10" spans="1:140" s="1" customFormat="1" ht="45">
      <c r="A10" s="189"/>
      <c r="B10" s="136">
        <v>3</v>
      </c>
      <c r="C10" s="142" t="s">
        <v>183</v>
      </c>
      <c r="D10" s="42">
        <v>5.84</v>
      </c>
      <c r="E10" s="178">
        <v>6087</v>
      </c>
      <c r="F10" s="178"/>
      <c r="G10" s="17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</row>
    <row r="11" spans="1:140" s="1" customFormat="1" ht="45">
      <c r="A11" s="189"/>
      <c r="B11" s="136">
        <v>4</v>
      </c>
      <c r="C11" s="142" t="s">
        <v>183</v>
      </c>
      <c r="D11" s="42">
        <v>4.25</v>
      </c>
      <c r="E11" s="178">
        <v>6089</v>
      </c>
      <c r="F11" s="178"/>
      <c r="G11" s="17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</row>
    <row r="12" spans="1:140" s="1" customFormat="1" ht="45">
      <c r="A12" s="189"/>
      <c r="B12" s="136">
        <v>5</v>
      </c>
      <c r="C12" s="142" t="s">
        <v>183</v>
      </c>
      <c r="D12" s="42">
        <v>1.25</v>
      </c>
      <c r="E12" s="178">
        <v>6093</v>
      </c>
      <c r="F12" s="178"/>
      <c r="G12" s="17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</row>
    <row r="13" spans="1:140" s="1" customFormat="1" ht="45">
      <c r="A13" s="189"/>
      <c r="B13" s="136">
        <v>6</v>
      </c>
      <c r="C13" s="142" t="s">
        <v>183</v>
      </c>
      <c r="D13" s="42">
        <v>6.42</v>
      </c>
      <c r="E13" s="178">
        <v>6093</v>
      </c>
      <c r="F13" s="178"/>
      <c r="G13" s="17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</row>
    <row r="14" spans="1:140" s="1" customFormat="1" ht="45">
      <c r="A14" s="189"/>
      <c r="B14" s="136">
        <v>7</v>
      </c>
      <c r="C14" s="142" t="s">
        <v>183</v>
      </c>
      <c r="D14" s="42">
        <v>0</v>
      </c>
      <c r="E14" s="178">
        <v>6091</v>
      </c>
      <c r="F14" s="178"/>
      <c r="G14" s="17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</row>
    <row r="15" spans="1:140" s="1" customFormat="1" ht="45">
      <c r="A15" s="189"/>
      <c r="B15" s="136">
        <v>8</v>
      </c>
      <c r="C15" s="142" t="s">
        <v>183</v>
      </c>
      <c r="D15" s="42">
        <v>8.58</v>
      </c>
      <c r="E15" s="178">
        <v>6094</v>
      </c>
      <c r="F15" s="178"/>
      <c r="G15" s="17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</row>
    <row r="16" spans="1:140" s="1" customFormat="1" ht="45">
      <c r="A16" s="189"/>
      <c r="B16" s="136">
        <v>9</v>
      </c>
      <c r="C16" s="142" t="s">
        <v>183</v>
      </c>
      <c r="D16" s="42">
        <v>2.5</v>
      </c>
      <c r="E16" s="178">
        <v>6100</v>
      </c>
      <c r="F16" s="178"/>
      <c r="G16" s="17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</row>
    <row r="17" spans="1:140" s="1" customFormat="1" ht="45">
      <c r="A17" s="189"/>
      <c r="B17" s="136">
        <v>10</v>
      </c>
      <c r="C17" s="142" t="s">
        <v>183</v>
      </c>
      <c r="D17" s="42">
        <v>15.58</v>
      </c>
      <c r="E17" s="178">
        <v>6097</v>
      </c>
      <c r="F17" s="178"/>
      <c r="G17" s="17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</row>
    <row r="18" spans="1:140" s="1" customFormat="1" ht="45">
      <c r="A18" s="189"/>
      <c r="B18" s="136">
        <v>11</v>
      </c>
      <c r="C18" s="142" t="s">
        <v>183</v>
      </c>
      <c r="D18" s="42">
        <v>0</v>
      </c>
      <c r="E18" s="178">
        <v>6101</v>
      </c>
      <c r="F18" s="178"/>
      <c r="G18" s="17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</row>
    <row r="19" spans="1:140" s="1" customFormat="1" ht="45.75" thickBot="1">
      <c r="A19" s="189"/>
      <c r="B19" s="137">
        <v>12</v>
      </c>
      <c r="C19" s="142" t="s">
        <v>183</v>
      </c>
      <c r="D19" s="76">
        <v>0</v>
      </c>
      <c r="E19" s="176">
        <v>6113</v>
      </c>
      <c r="F19" s="176"/>
      <c r="G19" s="17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</row>
    <row r="20" spans="1:140" s="1" customFormat="1" ht="15" customHeight="1">
      <c r="A20" s="189"/>
      <c r="B20" s="182"/>
      <c r="C20" s="182"/>
      <c r="D20" s="182"/>
      <c r="E20" s="182"/>
      <c r="F20" s="182"/>
      <c r="G20" s="18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</row>
    <row r="21" spans="1:140" s="1" customFormat="1" ht="40.5" customHeight="1">
      <c r="A21" s="15"/>
      <c r="B21" s="15"/>
      <c r="C21" s="15"/>
      <c r="D21" s="15"/>
      <c r="E21" s="15"/>
      <c r="F21" s="15"/>
      <c r="G21" s="15"/>
      <c r="H21" s="130"/>
      <c r="I21" s="13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</row>
    <row r="22" spans="1:140" s="1" customFormat="1" ht="16.5" customHeight="1">
      <c r="A22" s="16"/>
      <c r="B22" s="16"/>
      <c r="C22" s="13"/>
      <c r="D22" s="16"/>
      <c r="E22" s="13"/>
      <c r="F22" s="13"/>
      <c r="G22" s="16"/>
      <c r="H22" s="129"/>
      <c r="I22" s="12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</row>
    <row r="23" spans="1:140" s="1" customFormat="1" ht="37.5" customHeight="1">
      <c r="A23" s="4"/>
      <c r="B23" s="4"/>
      <c r="C23" s="4"/>
      <c r="D23" s="4"/>
      <c r="E23" s="4"/>
      <c r="F23" s="4"/>
      <c r="G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</row>
    <row r="24" spans="1:140" s="1" customFormat="1" ht="15.75">
      <c r="A24" s="4"/>
      <c r="B24" s="4"/>
      <c r="C24" s="4"/>
      <c r="D24" s="4"/>
      <c r="E24" s="4"/>
      <c r="F24" s="4"/>
      <c r="G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</row>
    <row r="25" spans="1:7" s="3" customFormat="1" ht="20.25">
      <c r="A25" s="4"/>
      <c r="B25" s="92"/>
      <c r="C25" s="4"/>
      <c r="D25" s="4"/>
      <c r="E25" s="4"/>
      <c r="F25" s="4"/>
      <c r="G25" s="4"/>
    </row>
    <row r="26" spans="1:7" s="1" customFormat="1" ht="15.75">
      <c r="A26" s="4"/>
      <c r="B26" s="4"/>
      <c r="C26" s="4"/>
      <c r="D26" s="4"/>
      <c r="E26" s="4"/>
      <c r="F26" s="4"/>
      <c r="G26" s="4"/>
    </row>
    <row r="27" spans="1:7" s="1" customFormat="1" ht="54.75" customHeight="1">
      <c r="A27" s="4"/>
      <c r="B27" s="180"/>
      <c r="C27" s="181"/>
      <c r="D27" s="181"/>
      <c r="E27" s="181"/>
      <c r="F27" s="181"/>
      <c r="G27" s="181"/>
    </row>
    <row r="28" spans="1:7" ht="60" customHeight="1">
      <c r="A28" s="17"/>
      <c r="B28" s="180"/>
      <c r="C28" s="181"/>
      <c r="D28" s="181"/>
      <c r="E28" s="181"/>
      <c r="F28" s="181"/>
      <c r="G28" s="181"/>
    </row>
    <row r="29" spans="2:7" ht="70.5" customHeight="1">
      <c r="B29" s="180"/>
      <c r="C29" s="181"/>
      <c r="D29" s="181"/>
      <c r="E29" s="181"/>
      <c r="F29" s="181"/>
      <c r="G29" s="181"/>
    </row>
  </sheetData>
  <sheetProtection/>
  <mergeCells count="24">
    <mergeCell ref="B4:D4"/>
    <mergeCell ref="E9:G9"/>
    <mergeCell ref="A2:G2"/>
    <mergeCell ref="B3:D3"/>
    <mergeCell ref="E13:G13"/>
    <mergeCell ref="E12:G12"/>
    <mergeCell ref="E7:G7"/>
    <mergeCell ref="E11:G11"/>
    <mergeCell ref="A5:A20"/>
    <mergeCell ref="E14:G14"/>
    <mergeCell ref="B27:G27"/>
    <mergeCell ref="B28:G28"/>
    <mergeCell ref="E16:G16"/>
    <mergeCell ref="E17:G17"/>
    <mergeCell ref="B29:G29"/>
    <mergeCell ref="B20:G20"/>
    <mergeCell ref="E6:G6"/>
    <mergeCell ref="B6:C6"/>
    <mergeCell ref="B7:C7"/>
    <mergeCell ref="E19:G19"/>
    <mergeCell ref="E10:G10"/>
    <mergeCell ref="E18:G18"/>
    <mergeCell ref="E8:G8"/>
    <mergeCell ref="E15:G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SheetLayoutView="100" zoomScalePageLayoutView="0" workbookViewId="0" topLeftCell="A1">
      <selection activeCell="AK16" sqref="AK16"/>
    </sheetView>
  </sheetViews>
  <sheetFormatPr defaultColWidth="0.875" defaultRowHeight="12.75"/>
  <cols>
    <col min="1" max="1" width="18.75390625" style="7" customWidth="1"/>
    <col min="2" max="2" width="79.625" style="7" customWidth="1"/>
    <col min="3" max="3" width="5.125" style="7" customWidth="1"/>
    <col min="4" max="4" width="12.25390625" style="7" customWidth="1"/>
    <col min="5" max="5" width="8.625" style="7" customWidth="1"/>
    <col min="6" max="27" width="0.875" style="2" customWidth="1"/>
    <col min="28" max="16384" width="0.875" style="2" customWidth="1"/>
  </cols>
  <sheetData>
    <row r="1" spans="1:5" s="1" customFormat="1" ht="15.75">
      <c r="A1" s="4"/>
      <c r="B1" s="4"/>
      <c r="C1" s="4"/>
      <c r="D1" s="4"/>
      <c r="E1" s="4"/>
    </row>
    <row r="2" spans="1:5" s="1" customFormat="1" ht="15.75">
      <c r="A2" s="4"/>
      <c r="B2" s="4"/>
      <c r="C2" s="4"/>
      <c r="D2" s="4"/>
      <c r="E2" s="4"/>
    </row>
    <row r="3" spans="1:5" s="4" customFormat="1" ht="30" customHeight="1">
      <c r="A3" s="190" t="s">
        <v>4</v>
      </c>
      <c r="B3" s="190"/>
      <c r="C3" s="190"/>
      <c r="D3" s="190"/>
      <c r="E3" s="190"/>
    </row>
    <row r="4" spans="1:5" s="1" customFormat="1" ht="24.75" customHeight="1">
      <c r="A4" s="15"/>
      <c r="B4" s="19" t="str">
        <f>'Форма 1.1 (2015)'!B3</f>
        <v>ООО "Завьялово Энерго"</v>
      </c>
      <c r="C4" s="15" t="s">
        <v>51</v>
      </c>
      <c r="D4" s="20">
        <f>'Форма 1.1 (2015)'!F3</f>
        <v>2015</v>
      </c>
      <c r="E4" s="4" t="s">
        <v>52</v>
      </c>
    </row>
    <row r="5" spans="1:5" s="3" customFormat="1" ht="21" customHeight="1">
      <c r="A5" s="15"/>
      <c r="B5" s="16" t="s">
        <v>5</v>
      </c>
      <c r="C5" s="15"/>
      <c r="D5" s="4"/>
      <c r="E5" s="4"/>
    </row>
    <row r="6" spans="1:5" s="1" customFormat="1" ht="13.5" customHeight="1" thickBot="1">
      <c r="A6" s="4"/>
      <c r="B6" s="4"/>
      <c r="C6" s="4"/>
      <c r="D6" s="4"/>
      <c r="E6" s="4"/>
    </row>
    <row r="7" spans="1:5" s="1" customFormat="1" ht="27" customHeight="1">
      <c r="A7" s="193" t="s">
        <v>95</v>
      </c>
      <c r="B7" s="194"/>
      <c r="C7" s="203">
        <f>MAX('Форма 1.1 (2015)'!E8:G19)</f>
        <v>6113</v>
      </c>
      <c r="D7" s="204"/>
      <c r="E7" s="205"/>
    </row>
    <row r="8" spans="1:5" s="1" customFormat="1" ht="27" customHeight="1">
      <c r="A8" s="195" t="s">
        <v>54</v>
      </c>
      <c r="B8" s="196"/>
      <c r="C8" s="199">
        <f>SUM('Форма 1.1 (2015)'!D8:D19)</f>
        <v>58.64</v>
      </c>
      <c r="D8" s="199"/>
      <c r="E8" s="200"/>
    </row>
    <row r="9" spans="1:5" s="1" customFormat="1" ht="27" customHeight="1" thickBot="1">
      <c r="A9" s="197" t="s">
        <v>55</v>
      </c>
      <c r="B9" s="198"/>
      <c r="C9" s="201">
        <f>IF(C7=0,0,C8/C7)</f>
        <v>0.009592671356126289</v>
      </c>
      <c r="D9" s="201"/>
      <c r="E9" s="202"/>
    </row>
    <row r="11" spans="1:5" ht="39.75" customHeight="1">
      <c r="A11" s="6"/>
      <c r="B11" s="6"/>
      <c r="C11" s="191"/>
      <c r="D11" s="191"/>
      <c r="E11" s="191"/>
    </row>
    <row r="12" spans="1:5" ht="15.75">
      <c r="A12" s="16"/>
      <c r="B12" s="16"/>
      <c r="C12" s="192"/>
      <c r="D12" s="192"/>
      <c r="E12" s="192"/>
    </row>
    <row r="13" ht="3" customHeight="1"/>
  </sheetData>
  <sheetProtection/>
  <mergeCells count="9">
    <mergeCell ref="A3:E3"/>
    <mergeCell ref="C11:E11"/>
    <mergeCell ref="C12:E12"/>
    <mergeCell ref="A7:B7"/>
    <mergeCell ref="A8:B8"/>
    <mergeCell ref="A9:B9"/>
    <mergeCell ref="C8:E8"/>
    <mergeCell ref="C9:E9"/>
    <mergeCell ref="C7:E7"/>
  </mergeCells>
  <printOptions/>
  <pageMargins left="0.75" right="0.25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view="pageBreakPreview" zoomScaleSheetLayoutView="100" zoomScalePageLayoutView="0" workbookViewId="0" topLeftCell="A1">
      <selection activeCell="F8" sqref="F8"/>
    </sheetView>
  </sheetViews>
  <sheetFormatPr defaultColWidth="0.875" defaultRowHeight="12.75"/>
  <cols>
    <col min="1" max="1" width="35.75390625" style="7" customWidth="1"/>
    <col min="2" max="2" width="6.25390625" style="7" customWidth="1"/>
    <col min="3" max="3" width="29.00390625" style="7" customWidth="1"/>
    <col min="4" max="4" width="30.25390625" style="7" customWidth="1"/>
    <col min="5" max="7" width="11.375" style="7" customWidth="1"/>
    <col min="8" max="16384" width="0.875" style="2" customWidth="1"/>
  </cols>
  <sheetData>
    <row r="1" ht="12.75" customHeight="1"/>
    <row r="2" spans="1:7" s="4" customFormat="1" ht="41.25" customHeight="1">
      <c r="A2" s="206" t="s">
        <v>60</v>
      </c>
      <c r="B2" s="206"/>
      <c r="C2" s="206"/>
      <c r="D2" s="206"/>
      <c r="E2" s="206"/>
      <c r="F2" s="206"/>
      <c r="G2" s="206"/>
    </row>
    <row r="3" spans="1:7" s="1" customFormat="1" ht="33.75" customHeight="1">
      <c r="A3" s="6"/>
      <c r="B3" s="211" t="str">
        <f>'Форма 1.1 (2015)'!B3</f>
        <v>ООО "Завьялово Энерго"</v>
      </c>
      <c r="C3" s="211"/>
      <c r="D3" s="211"/>
      <c r="E3" s="15"/>
      <c r="F3" s="15"/>
      <c r="G3" s="15"/>
    </row>
    <row r="4" spans="1:7" s="3" customFormat="1" ht="12.75" customHeight="1">
      <c r="A4" s="6"/>
      <c r="B4" s="212" t="s">
        <v>5</v>
      </c>
      <c r="C4" s="212"/>
      <c r="D4" s="212"/>
      <c r="E4" s="13"/>
      <c r="F4" s="13"/>
      <c r="G4" s="13"/>
    </row>
    <row r="5" spans="1:7" s="1" customFormat="1" ht="13.5" customHeight="1" thickBot="1">
      <c r="A5" s="4"/>
      <c r="B5" s="4"/>
      <c r="C5" s="4"/>
      <c r="D5" s="4"/>
      <c r="E5" s="4"/>
      <c r="F5" s="4"/>
      <c r="G5" s="4"/>
    </row>
    <row r="6" spans="1:7" s="1" customFormat="1" ht="37.5" customHeight="1">
      <c r="A6" s="216"/>
      <c r="B6" s="207" t="s">
        <v>59</v>
      </c>
      <c r="C6" s="208"/>
      <c r="D6" s="218" t="s">
        <v>6</v>
      </c>
      <c r="E6" s="213" t="s">
        <v>53</v>
      </c>
      <c r="F6" s="214"/>
      <c r="G6" s="215"/>
    </row>
    <row r="7" spans="1:7" s="1" customFormat="1" ht="18.75" customHeight="1">
      <c r="A7" s="217"/>
      <c r="B7" s="209"/>
      <c r="C7" s="210"/>
      <c r="D7" s="219"/>
      <c r="E7" s="21">
        <v>2013</v>
      </c>
      <c r="F7" s="21">
        <v>2014</v>
      </c>
      <c r="G7" s="26">
        <v>2015</v>
      </c>
    </row>
    <row r="8" spans="1:7" s="1" customFormat="1" ht="69" customHeight="1">
      <c r="A8" s="27" t="s">
        <v>55</v>
      </c>
      <c r="B8" s="22"/>
      <c r="C8" s="23"/>
      <c r="D8" s="50"/>
      <c r="E8" s="52"/>
      <c r="F8" s="90">
        <f>E8*0.985</f>
        <v>0</v>
      </c>
      <c r="G8" s="90">
        <f>F8*0.985</f>
        <v>0</v>
      </c>
    </row>
    <row r="9" spans="1:7" s="1" customFormat="1" ht="71.25" customHeight="1" thickBot="1">
      <c r="A9" s="28" t="s">
        <v>56</v>
      </c>
      <c r="B9" s="29"/>
      <c r="C9" s="30"/>
      <c r="D9" s="51"/>
      <c r="E9" s="87" t="e">
        <f>#REF!</f>
        <v>#REF!</v>
      </c>
      <c r="F9" s="87" t="e">
        <f>#REF!</f>
        <v>#REF!</v>
      </c>
      <c r="G9" s="88" t="e">
        <f>#REF!</f>
        <v>#REF!</v>
      </c>
    </row>
    <row r="10" spans="1:7" s="3" customFormat="1" ht="20.25" customHeight="1">
      <c r="A10" s="220" t="s">
        <v>58</v>
      </c>
      <c r="B10" s="220"/>
      <c r="C10" s="220"/>
      <c r="D10" s="220"/>
      <c r="E10" s="220"/>
      <c r="F10" s="220"/>
      <c r="G10" s="220"/>
    </row>
    <row r="11" spans="1:7" s="1" customFormat="1" ht="15.75">
      <c r="A11" s="4"/>
      <c r="B11" s="4"/>
      <c r="C11" s="4"/>
      <c r="D11" s="4"/>
      <c r="E11" s="4"/>
      <c r="F11" s="4"/>
      <c r="G11" s="4"/>
    </row>
    <row r="12" spans="1:7" s="1" customFormat="1" ht="28.5" customHeight="1">
      <c r="A12" s="4"/>
      <c r="B12" s="4"/>
      <c r="C12" s="191"/>
      <c r="D12" s="191"/>
      <c r="E12" s="191"/>
      <c r="F12" s="191"/>
      <c r="G12" s="191"/>
    </row>
    <row r="13" spans="1:7" s="1" customFormat="1" ht="13.5" customHeight="1">
      <c r="A13" s="24"/>
      <c r="B13" s="4"/>
      <c r="C13" s="221"/>
      <c r="D13" s="221"/>
      <c r="E13" s="13"/>
      <c r="F13" s="221"/>
      <c r="G13" s="221"/>
    </row>
    <row r="14" spans="1:7" s="1" customFormat="1" ht="15.75">
      <c r="A14" s="16" t="s">
        <v>1</v>
      </c>
      <c r="B14" s="16"/>
      <c r="C14" s="212" t="s">
        <v>2</v>
      </c>
      <c r="D14" s="212"/>
      <c r="E14" s="4"/>
      <c r="F14" s="212" t="s">
        <v>3</v>
      </c>
      <c r="G14" s="212"/>
    </row>
    <row r="15" spans="1:7" s="1" customFormat="1" ht="15.75">
      <c r="A15" s="4"/>
      <c r="B15" s="4"/>
      <c r="C15" s="4"/>
      <c r="D15" s="4"/>
      <c r="E15" s="4"/>
      <c r="F15" s="4"/>
      <c r="G15" s="4"/>
    </row>
    <row r="16" spans="1:7" s="3" customFormat="1" ht="15.75">
      <c r="A16" s="4"/>
      <c r="B16" s="4"/>
      <c r="C16" s="4"/>
      <c r="D16" s="4"/>
      <c r="E16" s="4"/>
      <c r="F16" s="4"/>
      <c r="G16" s="4"/>
    </row>
    <row r="17" spans="1:7" s="1" customFormat="1" ht="18.75">
      <c r="A17" s="4"/>
      <c r="B17" s="25"/>
      <c r="C17" s="4"/>
      <c r="D17" s="4"/>
      <c r="E17" s="4"/>
      <c r="F17" s="4"/>
      <c r="G17" s="4"/>
    </row>
    <row r="18" spans="1:7" s="1" customFormat="1" ht="16.5" customHeight="1">
      <c r="A18" s="4"/>
      <c r="B18" s="4"/>
      <c r="C18" s="4"/>
      <c r="D18" s="4"/>
      <c r="E18" s="4"/>
      <c r="F18" s="4"/>
      <c r="G18" s="4"/>
    </row>
  </sheetData>
  <sheetProtection/>
  <mergeCells count="14">
    <mergeCell ref="A10:G10"/>
    <mergeCell ref="C14:D14"/>
    <mergeCell ref="C13:D13"/>
    <mergeCell ref="E12:G12"/>
    <mergeCell ref="F13:G13"/>
    <mergeCell ref="C12:D12"/>
    <mergeCell ref="F14:G14"/>
    <mergeCell ref="A2:G2"/>
    <mergeCell ref="B6:C7"/>
    <mergeCell ref="B3:D3"/>
    <mergeCell ref="B4:D4"/>
    <mergeCell ref="E6:G6"/>
    <mergeCell ref="A6:A7"/>
    <mergeCell ref="D6:D7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view="pageBreakPreview" zoomScaleSheetLayoutView="100" zoomScalePageLayoutView="0" workbookViewId="0" topLeftCell="A1">
      <selection activeCell="E7" sqref="E7:G7"/>
    </sheetView>
  </sheetViews>
  <sheetFormatPr defaultColWidth="0.875" defaultRowHeight="12.75"/>
  <cols>
    <col min="1" max="1" width="35.75390625" style="7" customWidth="1"/>
    <col min="2" max="2" width="6.25390625" style="7" customWidth="1"/>
    <col min="3" max="3" width="29.00390625" style="7" customWidth="1"/>
    <col min="4" max="4" width="30.25390625" style="7" customWidth="1"/>
    <col min="5" max="7" width="11.375" style="7" customWidth="1"/>
    <col min="8" max="16384" width="0.875" style="2" customWidth="1"/>
  </cols>
  <sheetData>
    <row r="1" ht="12.75" customHeight="1"/>
    <row r="2" spans="1:7" s="4" customFormat="1" ht="41.25" customHeight="1">
      <c r="A2" s="206" t="s">
        <v>60</v>
      </c>
      <c r="B2" s="206"/>
      <c r="C2" s="206"/>
      <c r="D2" s="206"/>
      <c r="E2" s="206"/>
      <c r="F2" s="206"/>
      <c r="G2" s="206"/>
    </row>
    <row r="3" spans="1:7" s="1" customFormat="1" ht="33.75" customHeight="1">
      <c r="A3" s="6"/>
      <c r="B3" s="211" t="str">
        <f>'Форма 1.1 (2015)'!B3</f>
        <v>ООО "Завьялово Энерго"</v>
      </c>
      <c r="C3" s="211"/>
      <c r="D3" s="211"/>
      <c r="E3" s="15"/>
      <c r="F3" s="15"/>
      <c r="G3" s="15"/>
    </row>
    <row r="4" spans="1:7" s="3" customFormat="1" ht="12.75" customHeight="1">
      <c r="A4" s="6"/>
      <c r="B4" s="212" t="s">
        <v>5</v>
      </c>
      <c r="C4" s="212"/>
      <c r="D4" s="212"/>
      <c r="E4" s="13"/>
      <c r="F4" s="13"/>
      <c r="G4" s="13"/>
    </row>
    <row r="5" spans="1:7" s="1" customFormat="1" ht="13.5" customHeight="1" thickBot="1">
      <c r="A5" s="4"/>
      <c r="B5" s="4"/>
      <c r="C5" s="4"/>
      <c r="D5" s="4"/>
      <c r="E5" s="4"/>
      <c r="F5" s="4"/>
      <c r="G5" s="4"/>
    </row>
    <row r="6" spans="1:7" s="1" customFormat="1" ht="37.5" customHeight="1">
      <c r="A6" s="216"/>
      <c r="B6" s="207" t="s">
        <v>59</v>
      </c>
      <c r="C6" s="208"/>
      <c r="D6" s="218" t="s">
        <v>6</v>
      </c>
      <c r="E6" s="213" t="s">
        <v>53</v>
      </c>
      <c r="F6" s="214"/>
      <c r="G6" s="215"/>
    </row>
    <row r="7" spans="1:7" s="1" customFormat="1" ht="18.75" customHeight="1">
      <c r="A7" s="217"/>
      <c r="B7" s="209"/>
      <c r="C7" s="210"/>
      <c r="D7" s="219"/>
      <c r="E7" s="21">
        <v>2013</v>
      </c>
      <c r="F7" s="21">
        <v>2014</v>
      </c>
      <c r="G7" s="26">
        <v>2015</v>
      </c>
    </row>
    <row r="8" spans="1:7" s="1" customFormat="1" ht="69" customHeight="1">
      <c r="A8" s="27" t="s">
        <v>55</v>
      </c>
      <c r="B8" s="22"/>
      <c r="C8" s="23"/>
      <c r="D8" s="50"/>
      <c r="E8" s="52"/>
      <c r="F8" s="90">
        <f>E8*0.985</f>
        <v>0</v>
      </c>
      <c r="G8" s="90">
        <f>F8*0.985</f>
        <v>0</v>
      </c>
    </row>
    <row r="9" spans="1:7" s="1" customFormat="1" ht="71.25" customHeight="1" thickBot="1">
      <c r="A9" s="28" t="s">
        <v>56</v>
      </c>
      <c r="B9" s="29"/>
      <c r="C9" s="30"/>
      <c r="D9" s="51"/>
      <c r="E9" s="87" t="e">
        <f>#REF!</f>
        <v>#REF!</v>
      </c>
      <c r="F9" s="87" t="e">
        <f>#REF!</f>
        <v>#REF!</v>
      </c>
      <c r="G9" s="88" t="e">
        <f>#REF!</f>
        <v>#REF!</v>
      </c>
    </row>
    <row r="10" spans="1:7" s="3" customFormat="1" ht="20.25" customHeight="1">
      <c r="A10" s="220" t="s">
        <v>58</v>
      </c>
      <c r="B10" s="220"/>
      <c r="C10" s="220"/>
      <c r="D10" s="220"/>
      <c r="E10" s="220"/>
      <c r="F10" s="220"/>
      <c r="G10" s="220"/>
    </row>
    <row r="11" spans="1:7" s="1" customFormat="1" ht="15.75">
      <c r="A11" s="4"/>
      <c r="B11" s="4"/>
      <c r="C11" s="4"/>
      <c r="D11" s="4"/>
      <c r="E11" s="4"/>
      <c r="F11" s="4"/>
      <c r="G11" s="4"/>
    </row>
    <row r="12" spans="1:7" s="1" customFormat="1" ht="28.5" customHeight="1">
      <c r="A12" s="4"/>
      <c r="B12" s="4"/>
      <c r="C12" s="191"/>
      <c r="D12" s="191"/>
      <c r="E12" s="191"/>
      <c r="F12" s="191"/>
      <c r="G12" s="191"/>
    </row>
    <row r="13" spans="1:7" s="1" customFormat="1" ht="13.5" customHeight="1">
      <c r="A13" s="24"/>
      <c r="B13" s="4"/>
      <c r="C13" s="221"/>
      <c r="D13" s="221"/>
      <c r="E13" s="13"/>
      <c r="F13" s="221"/>
      <c r="G13" s="221"/>
    </row>
    <row r="14" spans="1:7" s="1" customFormat="1" ht="15.75">
      <c r="A14" s="16" t="s">
        <v>1</v>
      </c>
      <c r="B14" s="16"/>
      <c r="C14" s="212" t="s">
        <v>2</v>
      </c>
      <c r="D14" s="212"/>
      <c r="E14" s="4"/>
      <c r="F14" s="212" t="s">
        <v>3</v>
      </c>
      <c r="G14" s="212"/>
    </row>
    <row r="15" spans="1:7" s="1" customFormat="1" ht="15.75">
      <c r="A15" s="4"/>
      <c r="B15" s="4"/>
      <c r="C15" s="4"/>
      <c r="D15" s="4"/>
      <c r="E15" s="4"/>
      <c r="F15" s="4"/>
      <c r="G15" s="4"/>
    </row>
    <row r="16" spans="1:7" s="3" customFormat="1" ht="15.75">
      <c r="A16" s="4"/>
      <c r="B16" s="4"/>
      <c r="C16" s="4"/>
      <c r="D16" s="4"/>
      <c r="E16" s="4"/>
      <c r="F16" s="4"/>
      <c r="G16" s="4"/>
    </row>
    <row r="17" spans="1:7" s="1" customFormat="1" ht="18.75">
      <c r="A17" s="4"/>
      <c r="B17" s="25"/>
      <c r="C17" s="4"/>
      <c r="D17" s="4"/>
      <c r="E17" s="4"/>
      <c r="F17" s="4"/>
      <c r="G17" s="4"/>
    </row>
    <row r="18" spans="1:7" s="1" customFormat="1" ht="16.5" customHeight="1">
      <c r="A18" s="4"/>
      <c r="B18" s="4"/>
      <c r="C18" s="4"/>
      <c r="D18" s="4"/>
      <c r="E18" s="4"/>
      <c r="F18" s="4"/>
      <c r="G18" s="4"/>
    </row>
  </sheetData>
  <sheetProtection/>
  <mergeCells count="14">
    <mergeCell ref="A2:G2"/>
    <mergeCell ref="B6:C7"/>
    <mergeCell ref="B3:D3"/>
    <mergeCell ref="B4:D4"/>
    <mergeCell ref="E6:G6"/>
    <mergeCell ref="A6:A7"/>
    <mergeCell ref="D6:D7"/>
    <mergeCell ref="A10:G10"/>
    <mergeCell ref="C14:D14"/>
    <mergeCell ref="C13:D13"/>
    <mergeCell ref="E12:G12"/>
    <mergeCell ref="F13:G13"/>
    <mergeCell ref="C12:D12"/>
    <mergeCell ref="F14:G14"/>
  </mergeCells>
  <printOptions/>
  <pageMargins left="0.5905511811023623" right="0.39" top="0.4" bottom="0.2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DD86"/>
  <sheetViews>
    <sheetView view="pageBreakPreview" zoomScaleSheetLayoutView="100" zoomScalePageLayoutView="0" workbookViewId="0" topLeftCell="D1">
      <selection activeCell="P8" sqref="P8"/>
    </sheetView>
  </sheetViews>
  <sheetFormatPr defaultColWidth="0.875" defaultRowHeight="12.75"/>
  <cols>
    <col min="1" max="1" width="50.625" style="34" customWidth="1"/>
    <col min="2" max="4" width="13.25390625" style="7" customWidth="1"/>
    <col min="5" max="5" width="10.875" style="7" customWidth="1"/>
    <col min="6" max="9" width="13.25390625" style="7" customWidth="1"/>
    <col min="10" max="10" width="10.875" style="7" customWidth="1"/>
    <col min="11" max="14" width="13.25390625" style="7" customWidth="1"/>
    <col min="15" max="15" width="10.875" style="7" customWidth="1"/>
    <col min="16" max="16" width="13.25390625" style="7" customWidth="1"/>
    <col min="17" max="16384" width="0.875" style="2" customWidth="1"/>
  </cols>
  <sheetData>
    <row r="2" spans="1:108" ht="15.75">
      <c r="A2" s="168" t="s">
        <v>91</v>
      </c>
      <c r="B2" s="168"/>
      <c r="C2" s="168"/>
      <c r="D2" s="168"/>
      <c r="E2" s="168"/>
      <c r="F2" s="168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</row>
    <row r="3" spans="1:6" s="8" customFormat="1" ht="15.75">
      <c r="A3" s="168" t="str">
        <f>'Форма 1.1 (2015)'!B3</f>
        <v>ООО "Завьялово Энерго"</v>
      </c>
      <c r="B3" s="168"/>
      <c r="C3" s="168"/>
      <c r="D3" s="168"/>
      <c r="E3" s="168"/>
      <c r="F3" s="168"/>
    </row>
    <row r="4" spans="5:16" ht="16.5" thickBot="1">
      <c r="E4" s="18" t="e">
        <f>#REF!</f>
        <v>#REF!</v>
      </c>
      <c r="F4" s="12" t="s">
        <v>52</v>
      </c>
      <c r="J4" s="18" t="e">
        <f>#REF!</f>
        <v>#REF!</v>
      </c>
      <c r="K4" s="12" t="s">
        <v>52</v>
      </c>
      <c r="O4" s="18" t="e">
        <f>#REF!</f>
        <v>#REF!</v>
      </c>
      <c r="P4" s="12" t="s">
        <v>52</v>
      </c>
    </row>
    <row r="5" spans="1:16" s="9" customFormat="1" ht="15.75">
      <c r="A5" s="230"/>
      <c r="B5" s="226" t="s">
        <v>7</v>
      </c>
      <c r="C5" s="227"/>
      <c r="D5" s="222" t="s">
        <v>8</v>
      </c>
      <c r="E5" s="222" t="s">
        <v>9</v>
      </c>
      <c r="F5" s="224" t="s">
        <v>10</v>
      </c>
      <c r="G5" s="226" t="s">
        <v>7</v>
      </c>
      <c r="H5" s="227"/>
      <c r="I5" s="222" t="s">
        <v>8</v>
      </c>
      <c r="J5" s="222" t="s">
        <v>9</v>
      </c>
      <c r="K5" s="224" t="s">
        <v>10</v>
      </c>
      <c r="L5" s="226" t="s">
        <v>7</v>
      </c>
      <c r="M5" s="227"/>
      <c r="N5" s="222" t="s">
        <v>8</v>
      </c>
      <c r="O5" s="222" t="s">
        <v>9</v>
      </c>
      <c r="P5" s="224" t="s">
        <v>10</v>
      </c>
    </row>
    <row r="6" spans="1:16" s="9" customFormat="1" ht="31.5">
      <c r="A6" s="231"/>
      <c r="B6" s="31" t="s">
        <v>57</v>
      </c>
      <c r="C6" s="31" t="s">
        <v>11</v>
      </c>
      <c r="D6" s="223"/>
      <c r="E6" s="223"/>
      <c r="F6" s="225"/>
      <c r="G6" s="31" t="s">
        <v>57</v>
      </c>
      <c r="H6" s="31" t="s">
        <v>11</v>
      </c>
      <c r="I6" s="223"/>
      <c r="J6" s="223"/>
      <c r="K6" s="225"/>
      <c r="L6" s="31" t="s">
        <v>57</v>
      </c>
      <c r="M6" s="31" t="s">
        <v>11</v>
      </c>
      <c r="N6" s="223"/>
      <c r="O6" s="223"/>
      <c r="P6" s="225"/>
    </row>
    <row r="7" spans="1:16" s="10" customFormat="1" ht="15.75">
      <c r="A7" s="35"/>
      <c r="B7" s="32">
        <v>2</v>
      </c>
      <c r="C7" s="32">
        <v>3</v>
      </c>
      <c r="D7" s="32">
        <v>4</v>
      </c>
      <c r="E7" s="32">
        <v>5</v>
      </c>
      <c r="F7" s="36">
        <v>6</v>
      </c>
      <c r="G7" s="32">
        <v>2</v>
      </c>
      <c r="H7" s="32">
        <v>3</v>
      </c>
      <c r="I7" s="32">
        <v>4</v>
      </c>
      <c r="J7" s="32">
        <v>5</v>
      </c>
      <c r="K7" s="36">
        <v>6</v>
      </c>
      <c r="L7" s="32">
        <v>2</v>
      </c>
      <c r="M7" s="32">
        <v>3</v>
      </c>
      <c r="N7" s="32">
        <v>4</v>
      </c>
      <c r="O7" s="32">
        <v>5</v>
      </c>
      <c r="P7" s="36">
        <v>6</v>
      </c>
    </row>
    <row r="8" spans="1:16" ht="68.25" customHeight="1">
      <c r="A8" s="53" t="s">
        <v>12</v>
      </c>
      <c r="B8" s="45" t="s">
        <v>13</v>
      </c>
      <c r="C8" s="45" t="s">
        <v>13</v>
      </c>
      <c r="D8" s="43" t="s">
        <v>13</v>
      </c>
      <c r="E8" s="45"/>
      <c r="F8" s="55" t="e">
        <f>(F10+F11)/2</f>
        <v>#REF!</v>
      </c>
      <c r="G8" s="45" t="s">
        <v>13</v>
      </c>
      <c r="H8" s="45" t="s">
        <v>13</v>
      </c>
      <c r="I8" s="43" t="s">
        <v>13</v>
      </c>
      <c r="J8" s="45"/>
      <c r="K8" s="55" t="e">
        <f>(K10+K11)/2</f>
        <v>#REF!</v>
      </c>
      <c r="L8" s="45" t="s">
        <v>13</v>
      </c>
      <c r="M8" s="45" t="s">
        <v>13</v>
      </c>
      <c r="N8" s="43" t="s">
        <v>13</v>
      </c>
      <c r="O8" s="45"/>
      <c r="P8" s="55" t="e">
        <f>(P10+P11)/2</f>
        <v>#REF!</v>
      </c>
    </row>
    <row r="9" spans="1:16" ht="15.75">
      <c r="A9" s="37" t="s">
        <v>14</v>
      </c>
      <c r="B9" s="45"/>
      <c r="C9" s="45"/>
      <c r="D9" s="33"/>
      <c r="E9" s="45"/>
      <c r="F9" s="46"/>
      <c r="G9" s="45"/>
      <c r="H9" s="45"/>
      <c r="I9" s="33"/>
      <c r="J9" s="45"/>
      <c r="K9" s="46"/>
      <c r="L9" s="45"/>
      <c r="M9" s="45"/>
      <c r="N9" s="33"/>
      <c r="O9" s="45"/>
      <c r="P9" s="46"/>
    </row>
    <row r="10" spans="1:16" ht="66" customHeight="1">
      <c r="A10" s="38" t="s">
        <v>61</v>
      </c>
      <c r="B10" s="72" t="e">
        <f>C10</f>
        <v>#REF!</v>
      </c>
      <c r="C10" s="57" t="e">
        <f>#REF!</f>
        <v>#REF!</v>
      </c>
      <c r="D10" s="43" t="e">
        <f aca="true" t="shared" si="0" ref="D10:D15">IF(B10=C10,1,IF(C10=0,0,B10/C10))</f>
        <v>#REF!</v>
      </c>
      <c r="E10" s="45" t="s">
        <v>15</v>
      </c>
      <c r="F10" s="48" t="e">
        <f>IF(AND(D10&gt;=80%,D10&lt;=120%),2,IF(D10&lt;80%,3,1))</f>
        <v>#REF!</v>
      </c>
      <c r="G10" s="72" t="e">
        <f>#REF!</f>
        <v>#REF!</v>
      </c>
      <c r="H10" s="57" t="e">
        <f>#REF!</f>
        <v>#REF!</v>
      </c>
      <c r="I10" s="43" t="e">
        <f aca="true" t="shared" si="1" ref="I10:I15">IF(G10=H10,1,IF(H10=0,0,G10/H10))</f>
        <v>#REF!</v>
      </c>
      <c r="J10" s="45" t="s">
        <v>15</v>
      </c>
      <c r="K10" s="48" t="e">
        <f>IF(AND(I10&gt;=80%,I10&lt;=120%),2,IF(I10&lt;80%,3,1))</f>
        <v>#REF!</v>
      </c>
      <c r="L10" s="72" t="e">
        <f>#REF!</f>
        <v>#REF!</v>
      </c>
      <c r="M10" s="57" t="e">
        <f>#REF!</f>
        <v>#REF!</v>
      </c>
      <c r="N10" s="43" t="e">
        <f aca="true" t="shared" si="2" ref="N10:N15">IF(L10=M10,1,IF(M10=0,0,L10/M10))</f>
        <v>#REF!</v>
      </c>
      <c r="O10" s="45" t="s">
        <v>15</v>
      </c>
      <c r="P10" s="48" t="e">
        <f>IF(AND(N10&gt;=80%,N10&lt;=120%),2,IF(N10&lt;80%,3,1))</f>
        <v>#REF!</v>
      </c>
    </row>
    <row r="11" spans="1:16" ht="84.75" customHeight="1">
      <c r="A11" s="38" t="s">
        <v>62</v>
      </c>
      <c r="B11" s="47" t="e">
        <f>C11</f>
        <v>#REF!</v>
      </c>
      <c r="C11" s="47" t="e">
        <f>C13+C14+C15+C16</f>
        <v>#REF!</v>
      </c>
      <c r="D11" s="43" t="e">
        <f t="shared" si="0"/>
        <v>#REF!</v>
      </c>
      <c r="E11" s="45" t="s">
        <v>15</v>
      </c>
      <c r="F11" s="48" t="e">
        <f>IF(AND(D11&gt;=80%,D11&lt;=120%),2,IF(D11&lt;80%,3,1))</f>
        <v>#REF!</v>
      </c>
      <c r="G11" s="47" t="e">
        <f>G13+G14+G15+G16</f>
        <v>#REF!</v>
      </c>
      <c r="H11" s="47" t="e">
        <f>H13+H14+H15+H16</f>
        <v>#REF!</v>
      </c>
      <c r="I11" s="43" t="e">
        <f t="shared" si="1"/>
        <v>#REF!</v>
      </c>
      <c r="J11" s="45" t="s">
        <v>15</v>
      </c>
      <c r="K11" s="48" t="e">
        <f>IF(AND(I11&gt;=80%,I11&lt;=120%),2,IF(I11&lt;80%,3,1))</f>
        <v>#REF!</v>
      </c>
      <c r="L11" s="47" t="e">
        <f>L13+L14+L15+L16</f>
        <v>#REF!</v>
      </c>
      <c r="M11" s="47" t="e">
        <f>M13+M14+M15+M16</f>
        <v>#REF!</v>
      </c>
      <c r="N11" s="43" t="e">
        <f t="shared" si="2"/>
        <v>#REF!</v>
      </c>
      <c r="O11" s="45" t="s">
        <v>15</v>
      </c>
      <c r="P11" s="48" t="e">
        <f>IF(AND(N11&gt;=80%,N11&lt;=120%),2,IF(N11&lt;80%,3,1))</f>
        <v>#REF!</v>
      </c>
    </row>
    <row r="12" spans="1:16" ht="15.75">
      <c r="A12" s="37" t="s">
        <v>16</v>
      </c>
      <c r="B12" s="45"/>
      <c r="C12" s="57"/>
      <c r="D12" s="43"/>
      <c r="E12" s="45"/>
      <c r="F12" s="46"/>
      <c r="G12" s="45"/>
      <c r="H12" s="57"/>
      <c r="I12" s="43"/>
      <c r="J12" s="45"/>
      <c r="K12" s="46"/>
      <c r="L12" s="45"/>
      <c r="M12" s="57"/>
      <c r="N12" s="43"/>
      <c r="O12" s="45"/>
      <c r="P12" s="46"/>
    </row>
    <row r="13" spans="1:16" ht="35.25" customHeight="1">
      <c r="A13" s="37" t="s">
        <v>17</v>
      </c>
      <c r="B13" s="73" t="e">
        <f>C13</f>
        <v>#REF!</v>
      </c>
      <c r="C13" s="47" t="e">
        <f>#REF!</f>
        <v>#REF!</v>
      </c>
      <c r="D13" s="43" t="e">
        <f t="shared" si="0"/>
        <v>#REF!</v>
      </c>
      <c r="E13" s="45" t="s">
        <v>13</v>
      </c>
      <c r="F13" s="46" t="s">
        <v>13</v>
      </c>
      <c r="G13" s="73" t="e">
        <f>#REF!</f>
        <v>#REF!</v>
      </c>
      <c r="H13" s="47" t="e">
        <f>#REF!</f>
        <v>#REF!</v>
      </c>
      <c r="I13" s="43" t="e">
        <f t="shared" si="1"/>
        <v>#REF!</v>
      </c>
      <c r="J13" s="45" t="s">
        <v>13</v>
      </c>
      <c r="K13" s="46" t="s">
        <v>13</v>
      </c>
      <c r="L13" s="73" t="e">
        <f>#REF!</f>
        <v>#REF!</v>
      </c>
      <c r="M13" s="47" t="e">
        <f>#REF!</f>
        <v>#REF!</v>
      </c>
      <c r="N13" s="43" t="e">
        <f t="shared" si="2"/>
        <v>#REF!</v>
      </c>
      <c r="O13" s="45" t="s">
        <v>13</v>
      </c>
      <c r="P13" s="46" t="s">
        <v>13</v>
      </c>
    </row>
    <row r="14" spans="1:16" ht="63">
      <c r="A14" s="37" t="s">
        <v>18</v>
      </c>
      <c r="B14" s="73" t="e">
        <f>C14</f>
        <v>#REF!</v>
      </c>
      <c r="C14" s="47" t="e">
        <f>#REF!</f>
        <v>#REF!</v>
      </c>
      <c r="D14" s="43" t="e">
        <f t="shared" si="0"/>
        <v>#REF!</v>
      </c>
      <c r="E14" s="45" t="s">
        <v>13</v>
      </c>
      <c r="F14" s="46" t="s">
        <v>13</v>
      </c>
      <c r="G14" s="73" t="e">
        <f>#REF!</f>
        <v>#REF!</v>
      </c>
      <c r="H14" s="47" t="e">
        <f>#REF!</f>
        <v>#REF!</v>
      </c>
      <c r="I14" s="43" t="e">
        <f t="shared" si="1"/>
        <v>#REF!</v>
      </c>
      <c r="J14" s="45" t="s">
        <v>13</v>
      </c>
      <c r="K14" s="46" t="s">
        <v>13</v>
      </c>
      <c r="L14" s="73" t="e">
        <f>#REF!</f>
        <v>#REF!</v>
      </c>
      <c r="M14" s="47" t="e">
        <f>#REF!</f>
        <v>#REF!</v>
      </c>
      <c r="N14" s="43" t="e">
        <f t="shared" si="2"/>
        <v>#REF!</v>
      </c>
      <c r="O14" s="45" t="s">
        <v>13</v>
      </c>
      <c r="P14" s="46" t="s">
        <v>13</v>
      </c>
    </row>
    <row r="15" spans="1:16" ht="47.25">
      <c r="A15" s="37" t="s">
        <v>19</v>
      </c>
      <c r="B15" s="73" t="e">
        <f>C15</f>
        <v>#REF!</v>
      </c>
      <c r="C15" s="47" t="e">
        <f>#REF!</f>
        <v>#REF!</v>
      </c>
      <c r="D15" s="43" t="e">
        <f t="shared" si="0"/>
        <v>#REF!</v>
      </c>
      <c r="E15" s="45" t="s">
        <v>13</v>
      </c>
      <c r="F15" s="46" t="s">
        <v>13</v>
      </c>
      <c r="G15" s="73" t="e">
        <f>#REF!</f>
        <v>#REF!</v>
      </c>
      <c r="H15" s="47" t="e">
        <f>#REF!</f>
        <v>#REF!</v>
      </c>
      <c r="I15" s="43" t="e">
        <f t="shared" si="1"/>
        <v>#REF!</v>
      </c>
      <c r="J15" s="45" t="s">
        <v>13</v>
      </c>
      <c r="K15" s="46" t="s">
        <v>13</v>
      </c>
      <c r="L15" s="73" t="e">
        <f>#REF!</f>
        <v>#REF!</v>
      </c>
      <c r="M15" s="47" t="e">
        <f>#REF!</f>
        <v>#REF!</v>
      </c>
      <c r="N15" s="43" t="e">
        <f t="shared" si="2"/>
        <v>#REF!</v>
      </c>
      <c r="O15" s="45" t="s">
        <v>13</v>
      </c>
      <c r="P15" s="46" t="s">
        <v>13</v>
      </c>
    </row>
    <row r="16" spans="1:16" ht="63">
      <c r="A16" s="37" t="s">
        <v>20</v>
      </c>
      <c r="B16" s="73" t="e">
        <f>C16</f>
        <v>#REF!</v>
      </c>
      <c r="C16" s="47" t="e">
        <f>#REF!</f>
        <v>#REF!</v>
      </c>
      <c r="D16" s="43" t="e">
        <f>IF(B16=C16,1,IF(C16=0,0,B16/C16))</f>
        <v>#REF!</v>
      </c>
      <c r="E16" s="45" t="s">
        <v>13</v>
      </c>
      <c r="F16" s="46" t="s">
        <v>13</v>
      </c>
      <c r="G16" s="73" t="e">
        <f>#REF!</f>
        <v>#REF!</v>
      </c>
      <c r="H16" s="47" t="e">
        <f>#REF!</f>
        <v>#REF!</v>
      </c>
      <c r="I16" s="43" t="e">
        <f>IF(G16=H16,1,IF(H16=0,0,G16/H16))</f>
        <v>#REF!</v>
      </c>
      <c r="J16" s="45" t="s">
        <v>13</v>
      </c>
      <c r="K16" s="46" t="s">
        <v>13</v>
      </c>
      <c r="L16" s="73" t="e">
        <f>#REF!</f>
        <v>#REF!</v>
      </c>
      <c r="M16" s="47" t="e">
        <f>#REF!</f>
        <v>#REF!</v>
      </c>
      <c r="N16" s="43" t="e">
        <f>IF(L16=M16,1,IF(M16=0,0,L16/M16))</f>
        <v>#REF!</v>
      </c>
      <c r="O16" s="45" t="s">
        <v>13</v>
      </c>
      <c r="P16" s="46" t="s">
        <v>13</v>
      </c>
    </row>
    <row r="17" spans="1:16" ht="69" customHeight="1">
      <c r="A17" s="53" t="s">
        <v>21</v>
      </c>
      <c r="B17" s="45" t="s">
        <v>13</v>
      </c>
      <c r="C17" s="45" t="s">
        <v>13</v>
      </c>
      <c r="D17" s="43" t="s">
        <v>13</v>
      </c>
      <c r="E17" s="45"/>
      <c r="F17" s="55" t="e">
        <f>(F19+F20+F21)/3</f>
        <v>#REF!</v>
      </c>
      <c r="G17" s="45" t="s">
        <v>13</v>
      </c>
      <c r="H17" s="45" t="s">
        <v>13</v>
      </c>
      <c r="I17" s="43" t="s">
        <v>13</v>
      </c>
      <c r="J17" s="45"/>
      <c r="K17" s="55" t="e">
        <f>(K19+K20+K21)/3</f>
        <v>#REF!</v>
      </c>
      <c r="L17" s="45" t="s">
        <v>13</v>
      </c>
      <c r="M17" s="45" t="s">
        <v>13</v>
      </c>
      <c r="N17" s="43" t="s">
        <v>13</v>
      </c>
      <c r="O17" s="45"/>
      <c r="P17" s="55" t="e">
        <f>(P19+P20+P21)/3</f>
        <v>#REF!</v>
      </c>
    </row>
    <row r="18" spans="1:16" ht="15.75">
      <c r="A18" s="37" t="s">
        <v>22</v>
      </c>
      <c r="B18" s="45"/>
      <c r="C18" s="57"/>
      <c r="D18" s="43"/>
      <c r="E18" s="45"/>
      <c r="F18" s="46"/>
      <c r="G18" s="45"/>
      <c r="H18" s="57"/>
      <c r="I18" s="43"/>
      <c r="J18" s="45"/>
      <c r="K18" s="46"/>
      <c r="L18" s="45"/>
      <c r="M18" s="57"/>
      <c r="N18" s="43"/>
      <c r="O18" s="45"/>
      <c r="P18" s="46"/>
    </row>
    <row r="19" spans="1:16" ht="47.25">
      <c r="A19" s="38" t="s">
        <v>63</v>
      </c>
      <c r="B19" s="73" t="e">
        <f aca="true" t="shared" si="3" ref="B19:B25">C19</f>
        <v>#REF!</v>
      </c>
      <c r="C19" s="47" t="e">
        <f>#REF!</f>
        <v>#REF!</v>
      </c>
      <c r="D19" s="43" t="e">
        <f aca="true" t="shared" si="4" ref="D19:D25">IF(B19=C19,1,IF(C19=0,0,B19/C19))</f>
        <v>#REF!</v>
      </c>
      <c r="E19" s="45" t="s">
        <v>15</v>
      </c>
      <c r="F19" s="48" t="e">
        <f>IF(AND(D19&gt;=80%,D19&lt;=120%),2,IF(D19&lt;80%,3,1))</f>
        <v>#REF!</v>
      </c>
      <c r="G19" s="74" t="e">
        <f>#REF!</f>
        <v>#REF!</v>
      </c>
      <c r="H19" s="47" t="e">
        <f>#REF!</f>
        <v>#REF!</v>
      </c>
      <c r="I19" s="43" t="e">
        <f aca="true" t="shared" si="5" ref="I19:I25">IF(G19=H19,1,IF(H19=0,0,G19/H19))</f>
        <v>#REF!</v>
      </c>
      <c r="J19" s="45" t="s">
        <v>15</v>
      </c>
      <c r="K19" s="48" t="e">
        <f>IF(AND(I19&gt;=80%,I19&lt;=120%),2,IF(I19&lt;80%,3,1))</f>
        <v>#REF!</v>
      </c>
      <c r="L19" s="74" t="e">
        <f>#REF!</f>
        <v>#REF!</v>
      </c>
      <c r="M19" s="47" t="e">
        <f>#REF!</f>
        <v>#REF!</v>
      </c>
      <c r="N19" s="43" t="e">
        <f aca="true" t="shared" si="6" ref="N19:N25">IF(L19=M19,1,IF(M19=0,0,L19/M19))</f>
        <v>#REF!</v>
      </c>
      <c r="O19" s="45" t="s">
        <v>15</v>
      </c>
      <c r="P19" s="48" t="e">
        <f>IF(AND(N19&gt;=80%,N19&lt;=120%),2,IF(N19&lt;80%,3,1))</f>
        <v>#REF!</v>
      </c>
    </row>
    <row r="20" spans="1:16" ht="63">
      <c r="A20" s="38" t="s">
        <v>64</v>
      </c>
      <c r="B20" s="73" t="e">
        <f t="shared" si="3"/>
        <v>#REF!</v>
      </c>
      <c r="C20" s="47" t="e">
        <f>#REF!</f>
        <v>#REF!</v>
      </c>
      <c r="D20" s="43" t="e">
        <f t="shared" si="4"/>
        <v>#REF!</v>
      </c>
      <c r="E20" s="45" t="s">
        <v>15</v>
      </c>
      <c r="F20" s="48" t="e">
        <f>IF(AND(D20&gt;=80%,D20&lt;=120%),2,IF(D20&lt;80%,3,1))</f>
        <v>#REF!</v>
      </c>
      <c r="G20" s="74" t="e">
        <f>#REF!</f>
        <v>#REF!</v>
      </c>
      <c r="H20" s="47" t="e">
        <f>#REF!</f>
        <v>#REF!</v>
      </c>
      <c r="I20" s="43" t="e">
        <f t="shared" si="5"/>
        <v>#REF!</v>
      </c>
      <c r="J20" s="45" t="s">
        <v>15</v>
      </c>
      <c r="K20" s="48" t="e">
        <f>IF(AND(I20&gt;=80%,I20&lt;=120%),2,IF(I20&lt;80%,3,1))</f>
        <v>#REF!</v>
      </c>
      <c r="L20" s="74" t="e">
        <f>#REF!</f>
        <v>#REF!</v>
      </c>
      <c r="M20" s="47" t="e">
        <f>#REF!</f>
        <v>#REF!</v>
      </c>
      <c r="N20" s="43" t="e">
        <f t="shared" si="6"/>
        <v>#REF!</v>
      </c>
      <c r="O20" s="45" t="s">
        <v>15</v>
      </c>
      <c r="P20" s="48" t="e">
        <f>IF(AND(N20&gt;=80%,N20&lt;=120%),2,IF(N20&lt;80%,3,1))</f>
        <v>#REF!</v>
      </c>
    </row>
    <row r="21" spans="1:16" ht="67.5" customHeight="1">
      <c r="A21" s="38" t="s">
        <v>65</v>
      </c>
      <c r="B21" s="73" t="e">
        <f t="shared" si="3"/>
        <v>#REF!</v>
      </c>
      <c r="C21" s="47" t="e">
        <f>#REF!</f>
        <v>#REF!</v>
      </c>
      <c r="D21" s="43" t="e">
        <f t="shared" si="4"/>
        <v>#REF!</v>
      </c>
      <c r="E21" s="45" t="s">
        <v>15</v>
      </c>
      <c r="F21" s="48" t="e">
        <f>IF(AND(D21&gt;=80%,D21&lt;=120%),2,IF(D21&lt;80%,3,1))</f>
        <v>#REF!</v>
      </c>
      <c r="G21" s="74" t="e">
        <f>#REF!</f>
        <v>#REF!</v>
      </c>
      <c r="H21" s="47" t="e">
        <f>#REF!</f>
        <v>#REF!</v>
      </c>
      <c r="I21" s="43" t="e">
        <f t="shared" si="5"/>
        <v>#REF!</v>
      </c>
      <c r="J21" s="45" t="s">
        <v>15</v>
      </c>
      <c r="K21" s="48" t="e">
        <f>IF(AND(I21&gt;=80%,I21&lt;=120%),2,IF(I21&lt;80%,3,1))</f>
        <v>#REF!</v>
      </c>
      <c r="L21" s="74" t="e">
        <f>#REF!</f>
        <v>#REF!</v>
      </c>
      <c r="M21" s="47" t="e">
        <f>#REF!</f>
        <v>#REF!</v>
      </c>
      <c r="N21" s="43" t="e">
        <f t="shared" si="6"/>
        <v>#REF!</v>
      </c>
      <c r="O21" s="45" t="s">
        <v>15</v>
      </c>
      <c r="P21" s="48" t="e">
        <f>IF(AND(N21&gt;=80%,N21&lt;=120%),2,IF(N21&lt;80%,3,1))</f>
        <v>#REF!</v>
      </c>
    </row>
    <row r="22" spans="1:16" ht="83.25" customHeight="1">
      <c r="A22" s="53" t="s">
        <v>23</v>
      </c>
      <c r="B22" s="73" t="e">
        <f t="shared" si="3"/>
        <v>#REF!</v>
      </c>
      <c r="C22" s="47" t="e">
        <f>#REF!</f>
        <v>#REF!</v>
      </c>
      <c r="D22" s="43" t="e">
        <f t="shared" si="4"/>
        <v>#REF!</v>
      </c>
      <c r="E22" s="45" t="s">
        <v>15</v>
      </c>
      <c r="F22" s="48" t="e">
        <f>IF(AND(D22&gt;=80%,D22&lt;=120%),2,IF(D22&lt;80%,3,1))</f>
        <v>#REF!</v>
      </c>
      <c r="G22" s="73" t="e">
        <f>#REF!</f>
        <v>#REF!</v>
      </c>
      <c r="H22" s="47" t="e">
        <f>#REF!</f>
        <v>#REF!</v>
      </c>
      <c r="I22" s="43" t="e">
        <f t="shared" si="5"/>
        <v>#REF!</v>
      </c>
      <c r="J22" s="45" t="s">
        <v>15</v>
      </c>
      <c r="K22" s="48" t="e">
        <f>IF(AND(I22&gt;=80%,I22&lt;=120%),2,IF(I22&lt;80%,3,1))</f>
        <v>#REF!</v>
      </c>
      <c r="L22" s="73" t="e">
        <f>#REF!</f>
        <v>#REF!</v>
      </c>
      <c r="M22" s="47" t="e">
        <f>#REF!</f>
        <v>#REF!</v>
      </c>
      <c r="N22" s="43" t="e">
        <f t="shared" si="6"/>
        <v>#REF!</v>
      </c>
      <c r="O22" s="45" t="s">
        <v>15</v>
      </c>
      <c r="P22" s="48" t="e">
        <f>IF(AND(N22&gt;=80%,N22&lt;=120%),2,IF(N22&lt;80%,3,1))</f>
        <v>#REF!</v>
      </c>
    </row>
    <row r="23" spans="1:16" ht="98.25" customHeight="1">
      <c r="A23" s="53" t="s">
        <v>24</v>
      </c>
      <c r="B23" s="73" t="e">
        <f t="shared" si="3"/>
        <v>#REF!</v>
      </c>
      <c r="C23" s="47" t="e">
        <f>#REF!</f>
        <v>#REF!</v>
      </c>
      <c r="D23" s="43" t="e">
        <f t="shared" si="4"/>
        <v>#REF!</v>
      </c>
      <c r="E23" s="45" t="s">
        <v>15</v>
      </c>
      <c r="F23" s="48" t="e">
        <f>IF(AND(D23&gt;=80%,D23&lt;=120%),2,IF(D23&lt;80%,3,1))</f>
        <v>#REF!</v>
      </c>
      <c r="G23" s="73" t="e">
        <f>#REF!</f>
        <v>#REF!</v>
      </c>
      <c r="H23" s="47" t="e">
        <f>#REF!</f>
        <v>#REF!</v>
      </c>
      <c r="I23" s="43" t="e">
        <f t="shared" si="5"/>
        <v>#REF!</v>
      </c>
      <c r="J23" s="45" t="s">
        <v>15</v>
      </c>
      <c r="K23" s="48" t="e">
        <f>IF(AND(I23&gt;=80%,I23&lt;=120%),2,IF(I23&lt;80%,3,1))</f>
        <v>#REF!</v>
      </c>
      <c r="L23" s="73" t="e">
        <f>#REF!</f>
        <v>#REF!</v>
      </c>
      <c r="M23" s="47" t="e">
        <f>#REF!</f>
        <v>#REF!</v>
      </c>
      <c r="N23" s="43" t="e">
        <f t="shared" si="6"/>
        <v>#REF!</v>
      </c>
      <c r="O23" s="45" t="s">
        <v>15</v>
      </c>
      <c r="P23" s="48" t="e">
        <f>IF(AND(N23&gt;=80%,N23&lt;=120%),2,IF(N23&lt;80%,3,1))</f>
        <v>#REF!</v>
      </c>
    </row>
    <row r="24" spans="1:16" ht="69" customHeight="1">
      <c r="A24" s="53" t="s">
        <v>25</v>
      </c>
      <c r="B24" s="45" t="s">
        <v>13</v>
      </c>
      <c r="C24" s="45" t="s">
        <v>13</v>
      </c>
      <c r="D24" s="43" t="s">
        <v>13</v>
      </c>
      <c r="E24" s="45"/>
      <c r="F24" s="48" t="e">
        <f>F25</f>
        <v>#REF!</v>
      </c>
      <c r="G24" s="45" t="s">
        <v>13</v>
      </c>
      <c r="H24" s="45" t="s">
        <v>13</v>
      </c>
      <c r="I24" s="43" t="s">
        <v>13</v>
      </c>
      <c r="J24" s="45"/>
      <c r="K24" s="48" t="e">
        <f>K25</f>
        <v>#REF!</v>
      </c>
      <c r="L24" s="45" t="s">
        <v>13</v>
      </c>
      <c r="M24" s="45" t="s">
        <v>13</v>
      </c>
      <c r="N24" s="43" t="s">
        <v>13</v>
      </c>
      <c r="O24" s="45"/>
      <c r="P24" s="48" t="e">
        <f>P25</f>
        <v>#REF!</v>
      </c>
    </row>
    <row r="25" spans="1:16" ht="104.25" customHeight="1">
      <c r="A25" s="37" t="s">
        <v>27</v>
      </c>
      <c r="B25" s="57" t="e">
        <f t="shared" si="3"/>
        <v>#REF!</v>
      </c>
      <c r="C25" s="57" t="e">
        <f>#REF!</f>
        <v>#REF!</v>
      </c>
      <c r="D25" s="43" t="e">
        <f t="shared" si="4"/>
        <v>#REF!</v>
      </c>
      <c r="E25" s="45" t="s">
        <v>26</v>
      </c>
      <c r="F25" s="48" t="e">
        <f>IF(AND(D25&gt;=80%,D25&lt;=120%),2,IF(D25&lt;80%,1,3))</f>
        <v>#REF!</v>
      </c>
      <c r="G25" s="75" t="e">
        <f>#REF!</f>
        <v>#REF!</v>
      </c>
      <c r="H25" s="57" t="e">
        <f>#REF!</f>
        <v>#REF!</v>
      </c>
      <c r="I25" s="43" t="e">
        <f t="shared" si="5"/>
        <v>#REF!</v>
      </c>
      <c r="J25" s="45" t="s">
        <v>26</v>
      </c>
      <c r="K25" s="48" t="e">
        <f>IF(AND(I25&gt;=80%,I25&lt;=120%),2,IF(I25&lt;80%,1,3))</f>
        <v>#REF!</v>
      </c>
      <c r="L25" s="75" t="e">
        <f>#REF!</f>
        <v>#REF!</v>
      </c>
      <c r="M25" s="57" t="e">
        <f>#REF!</f>
        <v>#REF!</v>
      </c>
      <c r="N25" s="43" t="e">
        <f t="shared" si="6"/>
        <v>#REF!</v>
      </c>
      <c r="O25" s="45" t="s">
        <v>26</v>
      </c>
      <c r="P25" s="48" t="e">
        <f>IF(AND(N25&gt;=80%,N25&lt;=120%),2,IF(N25&lt;80%,1,3))</f>
        <v>#REF!</v>
      </c>
    </row>
    <row r="26" spans="1:16" ht="14.25" customHeight="1">
      <c r="A26" s="37"/>
      <c r="B26" s="58"/>
      <c r="C26" s="57"/>
      <c r="D26" s="43"/>
      <c r="E26" s="45"/>
      <c r="F26" s="48"/>
      <c r="G26" s="58"/>
      <c r="H26" s="57"/>
      <c r="I26" s="43"/>
      <c r="J26" s="45"/>
      <c r="K26" s="48"/>
      <c r="L26" s="58"/>
      <c r="M26" s="57"/>
      <c r="N26" s="43"/>
      <c r="O26" s="45"/>
      <c r="P26" s="48"/>
    </row>
    <row r="27" spans="1:16" ht="78.75">
      <c r="A27" s="53" t="s">
        <v>28</v>
      </c>
      <c r="B27" s="45" t="s">
        <v>13</v>
      </c>
      <c r="C27" s="45" t="s">
        <v>13</v>
      </c>
      <c r="D27" s="43" t="s">
        <v>13</v>
      </c>
      <c r="E27" s="45"/>
      <c r="F27" s="55" t="e">
        <f>(F29+F30)/2</f>
        <v>#REF!</v>
      </c>
      <c r="G27" s="45" t="s">
        <v>13</v>
      </c>
      <c r="H27" s="45" t="s">
        <v>13</v>
      </c>
      <c r="I27" s="43" t="s">
        <v>13</v>
      </c>
      <c r="J27" s="45"/>
      <c r="K27" s="55" t="e">
        <f>(K29+K30)/2</f>
        <v>#REF!</v>
      </c>
      <c r="L27" s="45" t="s">
        <v>13</v>
      </c>
      <c r="M27" s="45" t="s">
        <v>13</v>
      </c>
      <c r="N27" s="43" t="s">
        <v>13</v>
      </c>
      <c r="O27" s="45"/>
      <c r="P27" s="55" t="e">
        <f>(P29+P30)/2</f>
        <v>#REF!</v>
      </c>
    </row>
    <row r="28" spans="1:16" ht="15.75">
      <c r="A28" s="37" t="s">
        <v>22</v>
      </c>
      <c r="B28" s="45"/>
      <c r="C28" s="57"/>
      <c r="D28" s="43"/>
      <c r="E28" s="45"/>
      <c r="F28" s="46"/>
      <c r="G28" s="45"/>
      <c r="H28" s="57"/>
      <c r="I28" s="43"/>
      <c r="J28" s="45"/>
      <c r="K28" s="46"/>
      <c r="L28" s="45"/>
      <c r="M28" s="57"/>
      <c r="N28" s="43"/>
      <c r="O28" s="45"/>
      <c r="P28" s="46"/>
    </row>
    <row r="29" spans="1:16" ht="100.5" customHeight="1">
      <c r="A29" s="38" t="s">
        <v>66</v>
      </c>
      <c r="B29" s="57" t="e">
        <f>C29</f>
        <v>#REF!</v>
      </c>
      <c r="C29" s="57" t="e">
        <f>#REF!</f>
        <v>#REF!</v>
      </c>
      <c r="D29" s="43" t="e">
        <f>IF(B29=C29,1,IF(C29=0,0,B29/C29))</f>
        <v>#REF!</v>
      </c>
      <c r="E29" s="45" t="s">
        <v>26</v>
      </c>
      <c r="F29" s="48" t="e">
        <f>IF(AND(D29&gt;=80%,D29&lt;=120%),2,IF(D29&lt;80%,1,3))</f>
        <v>#REF!</v>
      </c>
      <c r="G29" s="72" t="e">
        <f>#REF!</f>
        <v>#REF!</v>
      </c>
      <c r="H29" s="57" t="e">
        <f>#REF!</f>
        <v>#REF!</v>
      </c>
      <c r="I29" s="43" t="e">
        <f>IF(G29=H29,1,IF(H29=0,0,G29/H29))</f>
        <v>#REF!</v>
      </c>
      <c r="J29" s="45" t="s">
        <v>26</v>
      </c>
      <c r="K29" s="48" t="e">
        <f>IF(AND(I29&gt;=80%,I29&lt;=120%),2,IF(I29&lt;80%,1,3))</f>
        <v>#REF!</v>
      </c>
      <c r="L29" s="72" t="e">
        <f>#REF!</f>
        <v>#REF!</v>
      </c>
      <c r="M29" s="57" t="e">
        <f>#REF!</f>
        <v>#REF!</v>
      </c>
      <c r="N29" s="43" t="e">
        <f>IF(L29=M29,1,IF(M29=0,0,L29/M29))</f>
        <v>#REF!</v>
      </c>
      <c r="O29" s="45" t="s">
        <v>26</v>
      </c>
      <c r="P29" s="48" t="e">
        <f>IF(AND(N29&gt;=80%,N29&lt;=120%),2,IF(N29&lt;80%,1,3))</f>
        <v>#REF!</v>
      </c>
    </row>
    <row r="30" spans="1:16" ht="113.25" customHeight="1">
      <c r="A30" s="38" t="s">
        <v>90</v>
      </c>
      <c r="B30" s="57" t="e">
        <f>C30</f>
        <v>#REF!</v>
      </c>
      <c r="C30" s="57" t="e">
        <f>#REF!</f>
        <v>#REF!</v>
      </c>
      <c r="D30" s="43" t="e">
        <f>IF(B30=C30,1,IF(C30=0,0,B30/C30))</f>
        <v>#REF!</v>
      </c>
      <c r="E30" s="45" t="s">
        <v>26</v>
      </c>
      <c r="F30" s="48" t="e">
        <f>IF(AND(D30&gt;=80%,D30&lt;=120%),2,IF(D30&lt;80%,1,3))</f>
        <v>#REF!</v>
      </c>
      <c r="G30" s="72" t="e">
        <f>#REF!</f>
        <v>#REF!</v>
      </c>
      <c r="H30" s="57" t="e">
        <f>#REF!</f>
        <v>#REF!</v>
      </c>
      <c r="I30" s="43" t="e">
        <f>IF(G30=H30,1,IF(H30=0,0,G30/H30))</f>
        <v>#REF!</v>
      </c>
      <c r="J30" s="45" t="s">
        <v>26</v>
      </c>
      <c r="K30" s="48" t="e">
        <f>IF(AND(I30&gt;=80%,I30&lt;=120%),2,IF(I30&lt;80%,1,3))</f>
        <v>#REF!</v>
      </c>
      <c r="L30" s="72" t="e">
        <f>#REF!</f>
        <v>#REF!</v>
      </c>
      <c r="M30" s="57" t="e">
        <f>#REF!</f>
        <v>#REF!</v>
      </c>
      <c r="N30" s="43" t="e">
        <f>IF(L30=M30,1,IF(M30=0,0,L30/M30))</f>
        <v>#REF!</v>
      </c>
      <c r="O30" s="45" t="s">
        <v>26</v>
      </c>
      <c r="P30" s="48" t="e">
        <f>IF(AND(N30&gt;=80%,N30&lt;=120%),2,IF(N30&lt;80%,1,3))</f>
        <v>#REF!</v>
      </c>
    </row>
    <row r="31" spans="1:16" ht="23.25" customHeight="1" thickBot="1">
      <c r="A31" s="39" t="s">
        <v>70</v>
      </c>
      <c r="B31" s="49" t="s">
        <v>13</v>
      </c>
      <c r="C31" s="49" t="s">
        <v>13</v>
      </c>
      <c r="D31" s="44" t="s">
        <v>13</v>
      </c>
      <c r="E31" s="49"/>
      <c r="F31" s="54" t="e">
        <f>(F8+F17+F22+F23+F24+F27)/6</f>
        <v>#REF!</v>
      </c>
      <c r="G31" s="49" t="s">
        <v>13</v>
      </c>
      <c r="H31" s="49" t="s">
        <v>13</v>
      </c>
      <c r="I31" s="44" t="s">
        <v>13</v>
      </c>
      <c r="J31" s="49"/>
      <c r="K31" s="54" t="e">
        <f>(K8+K17+K22+K23+K24+K27)/6</f>
        <v>#REF!</v>
      </c>
      <c r="L31" s="49" t="s">
        <v>13</v>
      </c>
      <c r="M31" s="49" t="s">
        <v>13</v>
      </c>
      <c r="N31" s="44" t="s">
        <v>13</v>
      </c>
      <c r="O31" s="49"/>
      <c r="P31" s="54" t="e">
        <f>(P8+P17+P22+P23+P24+P27)/6</f>
        <v>#REF!</v>
      </c>
    </row>
    <row r="32" spans="1:16" ht="23.25" customHeight="1" thickBot="1">
      <c r="A32" s="70"/>
      <c r="B32" s="70" t="s">
        <v>92</v>
      </c>
      <c r="C32" s="71"/>
      <c r="D32" s="71"/>
      <c r="E32" s="71"/>
      <c r="F32" s="71"/>
      <c r="G32" s="2"/>
      <c r="H32" s="2"/>
      <c r="I32" s="71"/>
      <c r="J32" s="2"/>
      <c r="K32" s="2"/>
      <c r="L32" s="2"/>
      <c r="M32" s="2"/>
      <c r="N32" s="71"/>
      <c r="O32" s="2"/>
      <c r="P32" s="2"/>
    </row>
    <row r="33" spans="1:16" ht="15.75" customHeight="1">
      <c r="A33" s="228" t="s">
        <v>29</v>
      </c>
      <c r="B33" s="226" t="s">
        <v>7</v>
      </c>
      <c r="C33" s="227"/>
      <c r="D33" s="222" t="s">
        <v>8</v>
      </c>
      <c r="E33" s="222" t="s">
        <v>9</v>
      </c>
      <c r="F33" s="224" t="s">
        <v>10</v>
      </c>
      <c r="G33" s="226" t="s">
        <v>7</v>
      </c>
      <c r="H33" s="227"/>
      <c r="I33" s="222" t="s">
        <v>8</v>
      </c>
      <c r="J33" s="222" t="s">
        <v>9</v>
      </c>
      <c r="K33" s="224" t="s">
        <v>10</v>
      </c>
      <c r="L33" s="226" t="s">
        <v>7</v>
      </c>
      <c r="M33" s="227"/>
      <c r="N33" s="222" t="s">
        <v>8</v>
      </c>
      <c r="O33" s="222" t="s">
        <v>9</v>
      </c>
      <c r="P33" s="224" t="s">
        <v>10</v>
      </c>
    </row>
    <row r="34" spans="1:16" ht="31.5">
      <c r="A34" s="229"/>
      <c r="B34" s="31" t="s">
        <v>57</v>
      </c>
      <c r="C34" s="31" t="s">
        <v>11</v>
      </c>
      <c r="D34" s="223"/>
      <c r="E34" s="223"/>
      <c r="F34" s="225"/>
      <c r="G34" s="31" t="s">
        <v>57</v>
      </c>
      <c r="H34" s="31" t="s">
        <v>11</v>
      </c>
      <c r="I34" s="223"/>
      <c r="J34" s="223"/>
      <c r="K34" s="225"/>
      <c r="L34" s="31" t="s">
        <v>57</v>
      </c>
      <c r="M34" s="31" t="s">
        <v>11</v>
      </c>
      <c r="N34" s="223"/>
      <c r="O34" s="223"/>
      <c r="P34" s="225"/>
    </row>
    <row r="35" spans="1:16" ht="15.75">
      <c r="A35" s="77">
        <v>1</v>
      </c>
      <c r="B35" s="61">
        <v>2</v>
      </c>
      <c r="C35" s="61">
        <v>3</v>
      </c>
      <c r="D35" s="61">
        <v>4</v>
      </c>
      <c r="E35" s="61">
        <v>5</v>
      </c>
      <c r="F35" s="78">
        <v>6</v>
      </c>
      <c r="G35" s="61">
        <v>2</v>
      </c>
      <c r="H35" s="61">
        <v>3</v>
      </c>
      <c r="I35" s="61">
        <v>4</v>
      </c>
      <c r="J35" s="61">
        <v>5</v>
      </c>
      <c r="K35" s="78">
        <v>6</v>
      </c>
      <c r="L35" s="61">
        <v>2</v>
      </c>
      <c r="M35" s="61">
        <v>3</v>
      </c>
      <c r="N35" s="61">
        <v>4</v>
      </c>
      <c r="O35" s="61">
        <v>5</v>
      </c>
      <c r="P35" s="78">
        <v>6</v>
      </c>
    </row>
    <row r="36" spans="1:16" ht="110.25">
      <c r="A36" s="53" t="s">
        <v>75</v>
      </c>
      <c r="B36" s="62" t="s">
        <v>13</v>
      </c>
      <c r="C36" s="62" t="s">
        <v>13</v>
      </c>
      <c r="D36" s="63" t="s">
        <v>13</v>
      </c>
      <c r="E36" s="31"/>
      <c r="F36" s="79" t="e">
        <f>(F38+F39)/2</f>
        <v>#REF!</v>
      </c>
      <c r="G36" s="62" t="s">
        <v>13</v>
      </c>
      <c r="H36" s="62" t="s">
        <v>13</v>
      </c>
      <c r="I36" s="63" t="s">
        <v>13</v>
      </c>
      <c r="J36" s="31"/>
      <c r="K36" s="79" t="e">
        <f>(K38+K39)/2</f>
        <v>#REF!</v>
      </c>
      <c r="L36" s="62" t="s">
        <v>13</v>
      </c>
      <c r="M36" s="62" t="s">
        <v>13</v>
      </c>
      <c r="N36" s="63" t="s">
        <v>13</v>
      </c>
      <c r="O36" s="31"/>
      <c r="P36" s="79" t="e">
        <f>(P38+P39)/2</f>
        <v>#REF!</v>
      </c>
    </row>
    <row r="37" spans="1:16" ht="15.75">
      <c r="A37" s="37" t="s">
        <v>14</v>
      </c>
      <c r="B37" s="31"/>
      <c r="C37" s="31"/>
      <c r="D37" s="63"/>
      <c r="E37" s="31"/>
      <c r="F37" s="80"/>
      <c r="G37" s="31"/>
      <c r="H37" s="31"/>
      <c r="I37" s="63"/>
      <c r="J37" s="31"/>
      <c r="K37" s="80"/>
      <c r="L37" s="31"/>
      <c r="M37" s="31"/>
      <c r="N37" s="63"/>
      <c r="O37" s="31"/>
      <c r="P37" s="80"/>
    </row>
    <row r="38" spans="1:16" ht="63">
      <c r="A38" s="38" t="s">
        <v>71</v>
      </c>
      <c r="B38" s="73" t="e">
        <f>C38</f>
        <v>#REF!</v>
      </c>
      <c r="C38" s="64" t="e">
        <f>#REF!</f>
        <v>#REF!</v>
      </c>
      <c r="D38" s="43" t="e">
        <f>IF(B38=C38,1,IF(C38=0,0,B38/C38))</f>
        <v>#REF!</v>
      </c>
      <c r="E38" s="40" t="s">
        <v>26</v>
      </c>
      <c r="F38" s="48" t="e">
        <f>IF(AND(D38&gt;=80%,D38&lt;=120%),2,IF(D38&lt;80%,1,3))</f>
        <v>#REF!</v>
      </c>
      <c r="G38" s="66" t="e">
        <f>#REF!</f>
        <v>#REF!</v>
      </c>
      <c r="H38" s="64" t="e">
        <f>#REF!</f>
        <v>#REF!</v>
      </c>
      <c r="I38" s="43" t="e">
        <f>IF(G38=H38,1,IF(H38=0,0,G38/H38))</f>
        <v>#REF!</v>
      </c>
      <c r="J38" s="40" t="s">
        <v>26</v>
      </c>
      <c r="K38" s="48" t="e">
        <f>IF(AND(I38&gt;=80%,I38&lt;=120%),2,IF(I38&lt;80%,1,3))</f>
        <v>#REF!</v>
      </c>
      <c r="L38" s="66" t="e">
        <f>#REF!</f>
        <v>#REF!</v>
      </c>
      <c r="M38" s="64" t="e">
        <f>#REF!</f>
        <v>#REF!</v>
      </c>
      <c r="N38" s="43" t="e">
        <f>IF(L38=M38,1,IF(M38=0,0,L38/M38))</f>
        <v>#REF!</v>
      </c>
      <c r="O38" s="40" t="s">
        <v>26</v>
      </c>
      <c r="P38" s="48" t="e">
        <f>IF(AND(N38&gt;=80%,N38&lt;=120%),2,IF(N38&lt;80%,1,3))</f>
        <v>#REF!</v>
      </c>
    </row>
    <row r="39" spans="1:16" ht="78.75">
      <c r="A39" s="38" t="s">
        <v>72</v>
      </c>
      <c r="B39" s="73" t="e">
        <f>C39</f>
        <v>#REF!</v>
      </c>
      <c r="C39" s="64" t="e">
        <f>#REF!</f>
        <v>#REF!</v>
      </c>
      <c r="D39" s="43" t="e">
        <f>IF(B39=C39,1,IF(C39=0,0,B39/C39))</f>
        <v>#REF!</v>
      </c>
      <c r="E39" s="40" t="s">
        <v>26</v>
      </c>
      <c r="F39" s="48" t="e">
        <f>IF(AND(D39&gt;=80%,D39&lt;=120%),2,IF(D39&lt;80%,1,3))</f>
        <v>#REF!</v>
      </c>
      <c r="G39" s="66" t="e">
        <f>#REF!</f>
        <v>#REF!</v>
      </c>
      <c r="H39" s="64" t="e">
        <f>#REF!</f>
        <v>#REF!</v>
      </c>
      <c r="I39" s="43" t="e">
        <f>IF(G39=H39,1,IF(H39=0,0,G39/H39))</f>
        <v>#REF!</v>
      </c>
      <c r="J39" s="40" t="s">
        <v>26</v>
      </c>
      <c r="K39" s="48" t="e">
        <f>IF(AND(I39&gt;=80%,I39&lt;=120%),2,IF(I39&lt;80%,1,3))</f>
        <v>#REF!</v>
      </c>
      <c r="L39" s="66" t="e">
        <f>#REF!</f>
        <v>#REF!</v>
      </c>
      <c r="M39" s="64" t="e">
        <f>#REF!</f>
        <v>#REF!</v>
      </c>
      <c r="N39" s="43" t="e">
        <f>IF(L39=M39,1,IF(M39=0,0,L39/M39))</f>
        <v>#REF!</v>
      </c>
      <c r="O39" s="40" t="s">
        <v>26</v>
      </c>
      <c r="P39" s="48" t="e">
        <f>IF(AND(N39&gt;=80%,N39&lt;=120%),2,IF(N39&lt;80%,1,3))</f>
        <v>#REF!</v>
      </c>
    </row>
    <row r="40" spans="1:16" ht="47.25">
      <c r="A40" s="53" t="s">
        <v>30</v>
      </c>
      <c r="B40" s="62" t="s">
        <v>13</v>
      </c>
      <c r="C40" s="62" t="s">
        <v>13</v>
      </c>
      <c r="D40" s="63" t="s">
        <v>13</v>
      </c>
      <c r="E40" s="31"/>
      <c r="F40" s="79" t="e">
        <f>(F42+F43+F46)/3</f>
        <v>#REF!</v>
      </c>
      <c r="G40" s="62" t="s">
        <v>13</v>
      </c>
      <c r="H40" s="62" t="s">
        <v>13</v>
      </c>
      <c r="I40" s="63" t="s">
        <v>13</v>
      </c>
      <c r="J40" s="31"/>
      <c r="K40" s="79" t="e">
        <f>(K42+K43+K46)/3</f>
        <v>#REF!</v>
      </c>
      <c r="L40" s="62" t="s">
        <v>13</v>
      </c>
      <c r="M40" s="62" t="s">
        <v>13</v>
      </c>
      <c r="N40" s="63" t="s">
        <v>13</v>
      </c>
      <c r="O40" s="31"/>
      <c r="P40" s="79" t="e">
        <f>(P42+P43+P46)/3</f>
        <v>#REF!</v>
      </c>
    </row>
    <row r="41" spans="1:16" ht="15.75">
      <c r="A41" s="37" t="s">
        <v>22</v>
      </c>
      <c r="B41" s="31"/>
      <c r="C41" s="31"/>
      <c r="D41" s="63"/>
      <c r="E41" s="31"/>
      <c r="F41" s="80"/>
      <c r="G41" s="31"/>
      <c r="H41" s="31"/>
      <c r="I41" s="63"/>
      <c r="J41" s="31"/>
      <c r="K41" s="80"/>
      <c r="L41" s="31"/>
      <c r="M41" s="31"/>
      <c r="N41" s="63"/>
      <c r="O41" s="31"/>
      <c r="P41" s="80"/>
    </row>
    <row r="42" spans="1:16" ht="78.75">
      <c r="A42" s="38" t="s">
        <v>73</v>
      </c>
      <c r="B42" s="73" t="e">
        <f aca="true" t="shared" si="7" ref="B42:B48">C42</f>
        <v>#REF!</v>
      </c>
      <c r="C42" s="64" t="e">
        <f>#REF!</f>
        <v>#REF!</v>
      </c>
      <c r="D42" s="43" t="e">
        <f aca="true" t="shared" si="8" ref="D42:D52">IF(B42=C42,1,IF(C42=0,0,B42/C42))</f>
        <v>#REF!</v>
      </c>
      <c r="E42" s="40" t="s">
        <v>26</v>
      </c>
      <c r="F42" s="48" t="e">
        <f>IF(AND(D42&gt;=80%,D42&lt;=120%),0.5,IF(D42&lt;80%,0.25,0.75))</f>
        <v>#REF!</v>
      </c>
      <c r="G42" s="66" t="e">
        <f>#REF!</f>
        <v>#REF!</v>
      </c>
      <c r="H42" s="64" t="e">
        <f>#REF!</f>
        <v>#REF!</v>
      </c>
      <c r="I42" s="43" t="e">
        <f aca="true" t="shared" si="9" ref="I42:I52">IF(G42=H42,1,IF(H42=0,0,G42/H42))</f>
        <v>#REF!</v>
      </c>
      <c r="J42" s="40" t="s">
        <v>26</v>
      </c>
      <c r="K42" s="48" t="e">
        <f>IF(AND(I42&gt;=80%,I42&lt;=120%),0.5,IF(I42&lt;80%,0.25,0.75))</f>
        <v>#REF!</v>
      </c>
      <c r="L42" s="66" t="e">
        <f>#REF!</f>
        <v>#REF!</v>
      </c>
      <c r="M42" s="64" t="e">
        <f>#REF!</f>
        <v>#REF!</v>
      </c>
      <c r="N42" s="43" t="e">
        <f aca="true" t="shared" si="10" ref="N42:N52">IF(L42=M42,1,IF(M42=0,0,L42/M42))</f>
        <v>#REF!</v>
      </c>
      <c r="O42" s="40" t="s">
        <v>26</v>
      </c>
      <c r="P42" s="48" t="e">
        <f>IF(AND(N42&gt;=80%,N42&lt;=120%),0.5,IF(N42&lt;80%,0.25,0.75))</f>
        <v>#REF!</v>
      </c>
    </row>
    <row r="43" spans="1:16" ht="47.25">
      <c r="A43" s="81" t="s">
        <v>74</v>
      </c>
      <c r="B43" s="62" t="s">
        <v>13</v>
      </c>
      <c r="C43" s="62" t="s">
        <v>13</v>
      </c>
      <c r="D43" s="65" t="s">
        <v>13</v>
      </c>
      <c r="E43" s="40" t="s">
        <v>13</v>
      </c>
      <c r="F43" s="48" t="e">
        <f>(F44+F45)/2</f>
        <v>#REF!</v>
      </c>
      <c r="G43" s="62" t="s">
        <v>13</v>
      </c>
      <c r="H43" s="62" t="s">
        <v>13</v>
      </c>
      <c r="I43" s="65" t="s">
        <v>13</v>
      </c>
      <c r="J43" s="40" t="s">
        <v>13</v>
      </c>
      <c r="K43" s="48" t="e">
        <f>(K44+K45)/2</f>
        <v>#REF!</v>
      </c>
      <c r="L43" s="62" t="s">
        <v>13</v>
      </c>
      <c r="M43" s="62" t="s">
        <v>13</v>
      </c>
      <c r="N43" s="65" t="s">
        <v>13</v>
      </c>
      <c r="O43" s="40" t="s">
        <v>13</v>
      </c>
      <c r="P43" s="48" t="e">
        <f>(P44+P45)/2</f>
        <v>#REF!</v>
      </c>
    </row>
    <row r="44" spans="1:16" ht="63">
      <c r="A44" s="37" t="s">
        <v>31</v>
      </c>
      <c r="B44" s="73" t="e">
        <f t="shared" si="7"/>
        <v>#REF!</v>
      </c>
      <c r="C44" s="64" t="e">
        <f>#REF!</f>
        <v>#REF!</v>
      </c>
      <c r="D44" s="43" t="e">
        <f t="shared" si="8"/>
        <v>#REF!</v>
      </c>
      <c r="E44" s="40" t="s">
        <v>26</v>
      </c>
      <c r="F44" s="48" t="e">
        <f>IF(AND(D44&gt;=80%,D44&lt;=120%),0.5,IF(D44&lt;80%,0.25,0.75))</f>
        <v>#REF!</v>
      </c>
      <c r="G44" s="67" t="e">
        <f>#REF!</f>
        <v>#REF!</v>
      </c>
      <c r="H44" s="64" t="e">
        <f>#REF!</f>
        <v>#REF!</v>
      </c>
      <c r="I44" s="43" t="e">
        <f>IF(G44=H44,1,IF(H44=0,0,G44/H44))</f>
        <v>#REF!</v>
      </c>
      <c r="J44" s="40" t="s">
        <v>26</v>
      </c>
      <c r="K44" s="48" t="e">
        <f>IF(AND(I44&gt;=80%,I44&lt;=120%),0.5,IF(I44&lt;80%,0.25,0.75))</f>
        <v>#REF!</v>
      </c>
      <c r="L44" s="67" t="e">
        <f>#REF!</f>
        <v>#REF!</v>
      </c>
      <c r="M44" s="64" t="e">
        <f>#REF!</f>
        <v>#REF!</v>
      </c>
      <c r="N44" s="43" t="e">
        <f>IF(L44=M44,1,IF(M44=0,0,L44/M44))</f>
        <v>#REF!</v>
      </c>
      <c r="O44" s="40" t="s">
        <v>26</v>
      </c>
      <c r="P44" s="48" t="e">
        <f>IF(AND(N44&gt;=80%,N44&lt;=120%),0.5,IF(N44&lt;80%,0.25,0.75))</f>
        <v>#REF!</v>
      </c>
    </row>
    <row r="45" spans="1:16" ht="15.75">
      <c r="A45" s="37" t="s">
        <v>32</v>
      </c>
      <c r="B45" s="73" t="e">
        <f t="shared" si="7"/>
        <v>#REF!</v>
      </c>
      <c r="C45" s="64" t="e">
        <f>#REF!</f>
        <v>#REF!</v>
      </c>
      <c r="D45" s="43" t="e">
        <f t="shared" si="8"/>
        <v>#REF!</v>
      </c>
      <c r="E45" s="40" t="s">
        <v>26</v>
      </c>
      <c r="F45" s="48" t="e">
        <f>IF(AND(D45&gt;=80%,D45&lt;=120%),0.5,IF(D45&lt;80%,0.25,0.75))</f>
        <v>#REF!</v>
      </c>
      <c r="G45" s="67" t="e">
        <f>#REF!</f>
        <v>#REF!</v>
      </c>
      <c r="H45" s="64" t="e">
        <f>#REF!</f>
        <v>#REF!</v>
      </c>
      <c r="I45" s="43" t="e">
        <f>IF(G45=H45,1,IF(H45=0,0,G45/H45))</f>
        <v>#REF!</v>
      </c>
      <c r="J45" s="40" t="s">
        <v>26</v>
      </c>
      <c r="K45" s="48" t="e">
        <f>IF(AND(I45&gt;=80%,I45&lt;=120%),0.5,IF(I45&lt;80%,0.25,0.75))</f>
        <v>#REF!</v>
      </c>
      <c r="L45" s="67" t="e">
        <f>#REF!</f>
        <v>#REF!</v>
      </c>
      <c r="M45" s="64" t="e">
        <f>#REF!</f>
        <v>#REF!</v>
      </c>
      <c r="N45" s="43" t="e">
        <f>IF(L45=M45,1,IF(M45=0,0,L45/M45))</f>
        <v>#REF!</v>
      </c>
      <c r="O45" s="40" t="s">
        <v>26</v>
      </c>
      <c r="P45" s="48" t="e">
        <f>IF(AND(N45&gt;=80%,N45&lt;=120%),0.5,IF(N45&lt;80%,0.25,0.75))</f>
        <v>#REF!</v>
      </c>
    </row>
    <row r="46" spans="1:16" ht="126">
      <c r="A46" s="38" t="s">
        <v>76</v>
      </c>
      <c r="B46" s="43" t="e">
        <f t="shared" si="7"/>
        <v>#REF!</v>
      </c>
      <c r="C46" s="43" t="e">
        <f>#REF!</f>
        <v>#REF!</v>
      </c>
      <c r="D46" s="43" t="e">
        <f t="shared" si="8"/>
        <v>#REF!</v>
      </c>
      <c r="E46" s="40" t="s">
        <v>26</v>
      </c>
      <c r="F46" s="48" t="e">
        <f>IF(AND(D46&gt;=80%,D46&lt;=120%),0.5,IF(D46&lt;80%,0.25,0.75))</f>
        <v>#REF!</v>
      </c>
      <c r="G46" s="67" t="e">
        <f>#REF!</f>
        <v>#REF!</v>
      </c>
      <c r="H46" s="64" t="e">
        <f>#REF!</f>
        <v>#REF!</v>
      </c>
      <c r="I46" s="43" t="e">
        <f t="shared" si="9"/>
        <v>#REF!</v>
      </c>
      <c r="J46" s="40" t="s">
        <v>26</v>
      </c>
      <c r="K46" s="48" t="e">
        <f>IF(AND(I46&gt;=80%,I46&lt;=120%),0.5,IF(I46&lt;80%,0.25,0.75))</f>
        <v>#REF!</v>
      </c>
      <c r="L46" s="67" t="e">
        <f>#REF!</f>
        <v>#REF!</v>
      </c>
      <c r="M46" s="64" t="e">
        <f>#REF!</f>
        <v>#REF!</v>
      </c>
      <c r="N46" s="43" t="e">
        <f t="shared" si="10"/>
        <v>#REF!</v>
      </c>
      <c r="O46" s="40" t="s">
        <v>26</v>
      </c>
      <c r="P46" s="48" t="e">
        <f>IF(AND(N46&gt;=80%,N46&lt;=120%),0.5,IF(N46&lt;80%,0.25,0.75))</f>
        <v>#REF!</v>
      </c>
    </row>
    <row r="47" spans="1:16" ht="63">
      <c r="A47" s="53" t="s">
        <v>33</v>
      </c>
      <c r="B47" s="62" t="s">
        <v>13</v>
      </c>
      <c r="C47" s="62" t="s">
        <v>13</v>
      </c>
      <c r="D47" s="63" t="e">
        <f>D48</f>
        <v>#REF!</v>
      </c>
      <c r="E47" s="31" t="s">
        <v>26</v>
      </c>
      <c r="F47" s="48" t="e">
        <f>IF(AND(D47&gt;=80%,D47&lt;=120%),0.2,IF(D47&lt;80%,0.1,0.3))</f>
        <v>#REF!</v>
      </c>
      <c r="G47" s="62" t="s">
        <v>13</v>
      </c>
      <c r="H47" s="62" t="s">
        <v>13</v>
      </c>
      <c r="I47" s="63" t="e">
        <f>I48</f>
        <v>#REF!</v>
      </c>
      <c r="J47" s="31" t="s">
        <v>26</v>
      </c>
      <c r="K47" s="48" t="e">
        <f>IF(AND(I47&gt;=80%,I47&lt;=120%),0.2,IF(I47&lt;80%,0.1,0.3))</f>
        <v>#REF!</v>
      </c>
      <c r="L47" s="62" t="s">
        <v>13</v>
      </c>
      <c r="M47" s="62" t="s">
        <v>13</v>
      </c>
      <c r="N47" s="63" t="e">
        <f>N48</f>
        <v>#REF!</v>
      </c>
      <c r="O47" s="31" t="s">
        <v>26</v>
      </c>
      <c r="P47" s="48" t="e">
        <f>IF(AND(N47&gt;=80%,N47&lt;=120%),0.2,IF(N47&lt;80%,0.1,0.3))</f>
        <v>#REF!</v>
      </c>
    </row>
    <row r="48" spans="1:16" ht="173.25">
      <c r="A48" s="37" t="s">
        <v>79</v>
      </c>
      <c r="B48" s="43" t="e">
        <f t="shared" si="7"/>
        <v>#REF!</v>
      </c>
      <c r="C48" s="43" t="e">
        <f>#REF!</f>
        <v>#REF!</v>
      </c>
      <c r="D48" s="43" t="e">
        <f t="shared" si="8"/>
        <v>#REF!</v>
      </c>
      <c r="E48" s="31" t="s">
        <v>26</v>
      </c>
      <c r="F48" s="48" t="e">
        <f>IF(AND(D48&gt;=80%,D48&lt;=120%),0.2,IF(D48&lt;80%,0.1,0.3))</f>
        <v>#REF!</v>
      </c>
      <c r="G48" s="68" t="e">
        <f>#REF!</f>
        <v>#REF!</v>
      </c>
      <c r="H48" s="68" t="e">
        <f>#REF!</f>
        <v>#REF!</v>
      </c>
      <c r="I48" s="43" t="e">
        <f t="shared" si="9"/>
        <v>#REF!</v>
      </c>
      <c r="J48" s="31" t="s">
        <v>26</v>
      </c>
      <c r="K48" s="48" t="e">
        <f>IF(AND(I48&gt;=80%,I48&lt;=120%),0.2,IF(I48&lt;80%,0.1,0.3))</f>
        <v>#REF!</v>
      </c>
      <c r="L48" s="68" t="e">
        <f>#REF!</f>
        <v>#REF!</v>
      </c>
      <c r="M48" s="68" t="e">
        <f>#REF!</f>
        <v>#REF!</v>
      </c>
      <c r="N48" s="43" t="e">
        <f t="shared" si="10"/>
        <v>#REF!</v>
      </c>
      <c r="O48" s="31" t="s">
        <v>26</v>
      </c>
      <c r="P48" s="48" t="e">
        <f>IF(AND(N48&gt;=80%,N48&lt;=120%),0.2,IF(N48&lt;80%,0.1,0.3))</f>
        <v>#REF!</v>
      </c>
    </row>
    <row r="49" spans="1:16" ht="63">
      <c r="A49" s="53" t="s">
        <v>34</v>
      </c>
      <c r="B49" s="62" t="s">
        <v>13</v>
      </c>
      <c r="C49" s="62" t="s">
        <v>13</v>
      </c>
      <c r="D49" s="63" t="e">
        <f>D50</f>
        <v>#REF!</v>
      </c>
      <c r="E49" s="31" t="s">
        <v>26</v>
      </c>
      <c r="F49" s="48" t="e">
        <f>IF(AND(D49&gt;=80%,D49&lt;=120%),0.2,IF(D49&lt;80%,0.1,0.3))</f>
        <v>#REF!</v>
      </c>
      <c r="G49" s="62" t="s">
        <v>13</v>
      </c>
      <c r="H49" s="62" t="s">
        <v>13</v>
      </c>
      <c r="I49" s="63" t="e">
        <f>I50</f>
        <v>#REF!</v>
      </c>
      <c r="J49" s="31" t="s">
        <v>26</v>
      </c>
      <c r="K49" s="48" t="e">
        <f>IF(AND(I49&gt;=80%,I49&lt;=120%),0.2,IF(I49&lt;80%,0.1,0.3))</f>
        <v>#REF!</v>
      </c>
      <c r="L49" s="62" t="s">
        <v>13</v>
      </c>
      <c r="M49" s="62" t="s">
        <v>13</v>
      </c>
      <c r="N49" s="63" t="e">
        <f>N50</f>
        <v>#REF!</v>
      </c>
      <c r="O49" s="31" t="s">
        <v>26</v>
      </c>
      <c r="P49" s="48" t="e">
        <f>IF(AND(N49&gt;=80%,N49&lt;=120%),0.2,IF(N49&lt;80%,0.1,0.3))</f>
        <v>#REF!</v>
      </c>
    </row>
    <row r="50" spans="1:16" ht="94.5">
      <c r="A50" s="37" t="s">
        <v>35</v>
      </c>
      <c r="B50" s="43" t="e">
        <f>C50</f>
        <v>#REF!</v>
      </c>
      <c r="C50" s="43" t="e">
        <f>#REF!</f>
        <v>#REF!</v>
      </c>
      <c r="D50" s="43" t="e">
        <f t="shared" si="8"/>
        <v>#REF!</v>
      </c>
      <c r="E50" s="31" t="s">
        <v>26</v>
      </c>
      <c r="F50" s="48" t="e">
        <f>IF(AND(D50&gt;=80%,D50&lt;=120%),0.2,IF(D50&lt;80%,0.1,0.3))</f>
        <v>#REF!</v>
      </c>
      <c r="G50" s="68" t="e">
        <f>#REF!</f>
        <v>#REF!</v>
      </c>
      <c r="H50" s="68" t="e">
        <f>#REF!</f>
        <v>#REF!</v>
      </c>
      <c r="I50" s="43" t="e">
        <f t="shared" si="9"/>
        <v>#REF!</v>
      </c>
      <c r="J50" s="31" t="s">
        <v>26</v>
      </c>
      <c r="K50" s="48" t="e">
        <f>IF(AND(I50&gt;=80%,I50&lt;=120%),0.2,IF(I50&lt;80%,0.1,0.3))</f>
        <v>#REF!</v>
      </c>
      <c r="L50" s="68" t="e">
        <f>#REF!</f>
        <v>#REF!</v>
      </c>
      <c r="M50" s="68" t="e">
        <f>#REF!</f>
        <v>#REF!</v>
      </c>
      <c r="N50" s="43" t="e">
        <f t="shared" si="10"/>
        <v>#REF!</v>
      </c>
      <c r="O50" s="31" t="s">
        <v>26</v>
      </c>
      <c r="P50" s="48" t="e">
        <f>IF(AND(N50&gt;=80%,N50&lt;=120%),0.2,IF(N50&lt;80%,0.1,0.3))</f>
        <v>#REF!</v>
      </c>
    </row>
    <row r="51" spans="1:16" ht="63">
      <c r="A51" s="53" t="s">
        <v>36</v>
      </c>
      <c r="B51" s="62" t="s">
        <v>13</v>
      </c>
      <c r="C51" s="62" t="s">
        <v>13</v>
      </c>
      <c r="D51" s="63" t="e">
        <f>D52</f>
        <v>#REF!</v>
      </c>
      <c r="E51" s="31" t="s">
        <v>26</v>
      </c>
      <c r="F51" s="48" t="e">
        <f>IF(AND(D51&gt;=80%,D51&lt;=120%),0.5,IF(D51&lt;80%,0.25,0.75))</f>
        <v>#REF!</v>
      </c>
      <c r="G51" s="62" t="s">
        <v>13</v>
      </c>
      <c r="H51" s="62" t="s">
        <v>13</v>
      </c>
      <c r="I51" s="63" t="e">
        <f>I52</f>
        <v>#REF!</v>
      </c>
      <c r="J51" s="31" t="s">
        <v>26</v>
      </c>
      <c r="K51" s="48" t="e">
        <f>IF(AND(I51&gt;=80%,I51&lt;=120%),0.5,IF(I51&lt;80%,0.25,0.75))</f>
        <v>#REF!</v>
      </c>
      <c r="L51" s="62" t="s">
        <v>13</v>
      </c>
      <c r="M51" s="62" t="s">
        <v>13</v>
      </c>
      <c r="N51" s="63" t="e">
        <f>N52</f>
        <v>#REF!</v>
      </c>
      <c r="O51" s="31" t="s">
        <v>26</v>
      </c>
      <c r="P51" s="48" t="e">
        <f>IF(AND(N51&gt;=80%,N51&lt;=120%),0.5,IF(N51&lt;80%,0.25,0.75))</f>
        <v>#REF!</v>
      </c>
    </row>
    <row r="52" spans="1:16" ht="63">
      <c r="A52" s="37" t="s">
        <v>37</v>
      </c>
      <c r="B52" s="43" t="e">
        <f>C52</f>
        <v>#REF!</v>
      </c>
      <c r="C52" s="43" t="e">
        <f>#REF!</f>
        <v>#REF!</v>
      </c>
      <c r="D52" s="43" t="e">
        <f t="shared" si="8"/>
        <v>#REF!</v>
      </c>
      <c r="E52" s="31" t="s">
        <v>26</v>
      </c>
      <c r="F52" s="48" t="e">
        <f>IF(AND(D52&gt;=80%,D52&lt;=120%),0.5,IF(D52&lt;80%,0.25,0.75))</f>
        <v>#REF!</v>
      </c>
      <c r="G52" s="68" t="e">
        <f>#REF!</f>
        <v>#REF!</v>
      </c>
      <c r="H52" s="68" t="e">
        <f>#REF!</f>
        <v>#REF!</v>
      </c>
      <c r="I52" s="43" t="e">
        <f t="shared" si="9"/>
        <v>#REF!</v>
      </c>
      <c r="J52" s="31" t="s">
        <v>26</v>
      </c>
      <c r="K52" s="48" t="e">
        <f>IF(AND(I52&gt;=80%,I52&lt;=120%),0.5,IF(I52&lt;80%,0.25,0.75))</f>
        <v>#REF!</v>
      </c>
      <c r="L52" s="68" t="e">
        <f>#REF!</f>
        <v>#REF!</v>
      </c>
      <c r="M52" s="68" t="e">
        <f>#REF!</f>
        <v>#REF!</v>
      </c>
      <c r="N52" s="43" t="e">
        <f t="shared" si="10"/>
        <v>#REF!</v>
      </c>
      <c r="O52" s="31" t="s">
        <v>26</v>
      </c>
      <c r="P52" s="48" t="e">
        <f>IF(AND(N52&gt;=80%,N52&lt;=120%),0.5,IF(N52&lt;80%,0.25,0.75))</f>
        <v>#REF!</v>
      </c>
    </row>
    <row r="53" spans="1:16" ht="47.25">
      <c r="A53" s="53" t="s">
        <v>38</v>
      </c>
      <c r="B53" s="62" t="s">
        <v>13</v>
      </c>
      <c r="C53" s="62" t="s">
        <v>13</v>
      </c>
      <c r="D53" s="63" t="s">
        <v>13</v>
      </c>
      <c r="E53" s="31"/>
      <c r="F53" s="79" t="e">
        <f>(F55+F56)/2</f>
        <v>#REF!</v>
      </c>
      <c r="G53" s="62" t="s">
        <v>13</v>
      </c>
      <c r="H53" s="62" t="s">
        <v>13</v>
      </c>
      <c r="I53" s="63" t="s">
        <v>13</v>
      </c>
      <c r="J53" s="31"/>
      <c r="K53" s="79" t="e">
        <f>(K55+K56)/2</f>
        <v>#REF!</v>
      </c>
      <c r="L53" s="62" t="s">
        <v>13</v>
      </c>
      <c r="M53" s="62" t="s">
        <v>13</v>
      </c>
      <c r="N53" s="63" t="s">
        <v>13</v>
      </c>
      <c r="O53" s="31"/>
      <c r="P53" s="79" t="e">
        <f>(P55+P56)/2</f>
        <v>#REF!</v>
      </c>
    </row>
    <row r="54" spans="1:16" ht="15.75">
      <c r="A54" s="37" t="s">
        <v>22</v>
      </c>
      <c r="B54" s="31"/>
      <c r="C54" s="64"/>
      <c r="D54" s="63"/>
      <c r="E54" s="31"/>
      <c r="F54" s="48"/>
      <c r="G54" s="31"/>
      <c r="H54" s="64"/>
      <c r="I54" s="63"/>
      <c r="J54" s="31"/>
      <c r="K54" s="48"/>
      <c r="L54" s="31"/>
      <c r="M54" s="64"/>
      <c r="N54" s="63"/>
      <c r="O54" s="31"/>
      <c r="P54" s="48"/>
    </row>
    <row r="55" spans="1:16" ht="78.75">
      <c r="A55" s="38" t="s">
        <v>77</v>
      </c>
      <c r="B55" s="64" t="e">
        <f>C55</f>
        <v>#REF!</v>
      </c>
      <c r="C55" s="64" t="e">
        <f>#REF!</f>
        <v>#REF!</v>
      </c>
      <c r="D55" s="43" t="e">
        <f>IF(B55=C55,1,IF(C55=0,0,B55/C55))</f>
        <v>#REF!</v>
      </c>
      <c r="E55" s="40" t="s">
        <v>15</v>
      </c>
      <c r="F55" s="48" t="e">
        <f>IF(AND(D55&gt;=80%,D55&lt;=120%),0.5,IF(D55&lt;80%,0.75,0.25))</f>
        <v>#REF!</v>
      </c>
      <c r="G55" s="66" t="e">
        <f>#REF!</f>
        <v>#REF!</v>
      </c>
      <c r="H55" s="66" t="e">
        <f>#REF!</f>
        <v>#REF!</v>
      </c>
      <c r="I55" s="43" t="e">
        <f>IF(G55=H55,1,IF(H55=0,0,G55/H55))</f>
        <v>#REF!</v>
      </c>
      <c r="J55" s="40" t="s">
        <v>15</v>
      </c>
      <c r="K55" s="48" t="e">
        <f>IF(AND(I55&gt;=80%,I55&lt;=120%),0.5,IF(I55&lt;80%,0.75,0.25))</f>
        <v>#REF!</v>
      </c>
      <c r="L55" s="66" t="e">
        <f>#REF!</f>
        <v>#REF!</v>
      </c>
      <c r="M55" s="66" t="e">
        <f>#REF!</f>
        <v>#REF!</v>
      </c>
      <c r="N55" s="43" t="e">
        <f>IF(L55=M55,1,IF(M55=0,0,L55/M55))</f>
        <v>#REF!</v>
      </c>
      <c r="O55" s="40" t="s">
        <v>15</v>
      </c>
      <c r="P55" s="48" t="e">
        <f>IF(AND(N55&gt;=80%,N55&lt;=120%),0.5,IF(N55&lt;80%,0.75,0.25))</f>
        <v>#REF!</v>
      </c>
    </row>
    <row r="56" spans="1:16" ht="110.25">
      <c r="A56" s="38" t="s">
        <v>78</v>
      </c>
      <c r="B56" s="43" t="e">
        <f>C56</f>
        <v>#REF!</v>
      </c>
      <c r="C56" s="43" t="e">
        <f>#REF!</f>
        <v>#REF!</v>
      </c>
      <c r="D56" s="43" t="e">
        <f>IF(B56=C56,1,IF(C56=0,0,B56/C56))</f>
        <v>#REF!</v>
      </c>
      <c r="E56" s="40" t="s">
        <v>26</v>
      </c>
      <c r="F56" s="48" t="e">
        <f>IF(AND(D56&gt;=80%,D56&lt;=120%),0.5,IF(D56&lt;80%,0.25,0.75))</f>
        <v>#REF!</v>
      </c>
      <c r="G56" s="66" t="e">
        <f>#REF!</f>
        <v>#REF!</v>
      </c>
      <c r="H56" s="66" t="e">
        <f>#REF!</f>
        <v>#REF!</v>
      </c>
      <c r="I56" s="43" t="e">
        <f>IF(G56=H56,1,IF(H56=0,0,G56/H56))</f>
        <v>#REF!</v>
      </c>
      <c r="J56" s="40" t="s">
        <v>26</v>
      </c>
      <c r="K56" s="48" t="e">
        <f>IF(AND(I56&gt;=80%,I56&lt;=120%),0.5,IF(I56&lt;80%,0.25,0.75))</f>
        <v>#REF!</v>
      </c>
      <c r="L56" s="66" t="e">
        <f>#REF!</f>
        <v>#REF!</v>
      </c>
      <c r="M56" s="66" t="e">
        <f>#REF!</f>
        <v>#REF!</v>
      </c>
      <c r="N56" s="43" t="e">
        <f>IF(L56=M56,1,IF(M56=0,0,L56/M56))</f>
        <v>#REF!</v>
      </c>
      <c r="O56" s="40" t="s">
        <v>26</v>
      </c>
      <c r="P56" s="48" t="e">
        <f>IF(AND(N56&gt;=80%,N56&lt;=120%),0.5,IF(N56&lt;80%,0.25,0.75))</f>
        <v>#REF!</v>
      </c>
    </row>
    <row r="57" spans="1:16" ht="63">
      <c r="A57" s="53" t="s">
        <v>39</v>
      </c>
      <c r="B57" s="62" t="s">
        <v>13</v>
      </c>
      <c r="C57" s="62" t="s">
        <v>13</v>
      </c>
      <c r="D57" s="63" t="e">
        <f>D58</f>
        <v>#REF!</v>
      </c>
      <c r="E57" s="31" t="s">
        <v>26</v>
      </c>
      <c r="F57" s="48" t="e">
        <f>IF(AND(D57&gt;=80%,D57&lt;=120%),0.2,IF(D57&lt;80%,0.1,0.3))</f>
        <v>#REF!</v>
      </c>
      <c r="G57" s="62" t="s">
        <v>13</v>
      </c>
      <c r="H57" s="62" t="s">
        <v>13</v>
      </c>
      <c r="I57" s="63" t="e">
        <f>I58</f>
        <v>#REF!</v>
      </c>
      <c r="J57" s="31" t="s">
        <v>26</v>
      </c>
      <c r="K57" s="48" t="e">
        <f>IF(AND(I57&gt;=80%,I57&lt;=120%),0.2,IF(I57&lt;80%,0.1,0.3))</f>
        <v>#REF!</v>
      </c>
      <c r="L57" s="62" t="s">
        <v>13</v>
      </c>
      <c r="M57" s="62" t="s">
        <v>13</v>
      </c>
      <c r="N57" s="63" t="e">
        <f>N58</f>
        <v>#REF!</v>
      </c>
      <c r="O57" s="31" t="s">
        <v>26</v>
      </c>
      <c r="P57" s="48" t="e">
        <f>IF(AND(N57&gt;=80%,N57&lt;=120%),0.2,IF(N57&lt;80%,0.1,0.3))</f>
        <v>#REF!</v>
      </c>
    </row>
    <row r="58" spans="1:16" ht="78.75">
      <c r="A58" s="37" t="s">
        <v>40</v>
      </c>
      <c r="B58" s="43" t="e">
        <f>C58</f>
        <v>#REF!</v>
      </c>
      <c r="C58" s="43" t="e">
        <f>#REF!</f>
        <v>#REF!</v>
      </c>
      <c r="D58" s="43" t="e">
        <f>IF(B58=C58,1,IF(C58=0,0,B58/C58))</f>
        <v>#REF!</v>
      </c>
      <c r="E58" s="31" t="s">
        <v>26</v>
      </c>
      <c r="F58" s="48" t="e">
        <f>IF(AND(D58&gt;=80%,D58&lt;=120%),0.2,IF(D58&lt;80%,0.1,0.3))</f>
        <v>#REF!</v>
      </c>
      <c r="G58" s="68" t="e">
        <f>#REF!</f>
        <v>#REF!</v>
      </c>
      <c r="H58" s="68" t="e">
        <f>#REF!</f>
        <v>#REF!</v>
      </c>
      <c r="I58" s="43" t="e">
        <f>IF(G58=H58,1,IF(H58=0,0,G58/H58))</f>
        <v>#REF!</v>
      </c>
      <c r="J58" s="31" t="s">
        <v>26</v>
      </c>
      <c r="K58" s="48" t="e">
        <f>IF(AND(I58&gt;=80%,I58&lt;=120%),0.2,IF(I58&lt;80%,0.1,0.3))</f>
        <v>#REF!</v>
      </c>
      <c r="L58" s="68" t="e">
        <f>#REF!</f>
        <v>#REF!</v>
      </c>
      <c r="M58" s="68" t="e">
        <f>#REF!</f>
        <v>#REF!</v>
      </c>
      <c r="N58" s="43" t="e">
        <f>IF(L58=M58,1,IF(M58=0,0,L58/M58))</f>
        <v>#REF!</v>
      </c>
      <c r="O58" s="31" t="s">
        <v>26</v>
      </c>
      <c r="P58" s="48" t="e">
        <f>IF(AND(N58&gt;=80%,N58&lt;=120%),0.2,IF(N58&lt;80%,0.1,0.3))</f>
        <v>#REF!</v>
      </c>
    </row>
    <row r="59" spans="1:16" ht="16.5" thickBot="1">
      <c r="A59" s="39" t="s">
        <v>69</v>
      </c>
      <c r="B59" s="82" t="s">
        <v>13</v>
      </c>
      <c r="C59" s="82" t="s">
        <v>13</v>
      </c>
      <c r="D59" s="83" t="s">
        <v>13</v>
      </c>
      <c r="E59" s="82"/>
      <c r="F59" s="91" t="e">
        <f>(F57+F53+F51+F49+F47+F40+F36)/7</f>
        <v>#REF!</v>
      </c>
      <c r="G59" s="82" t="s">
        <v>13</v>
      </c>
      <c r="H59" s="82" t="s">
        <v>13</v>
      </c>
      <c r="I59" s="83" t="s">
        <v>13</v>
      </c>
      <c r="J59" s="82"/>
      <c r="K59" s="84" t="e">
        <f>(K57+K53+K51+K49+K47+K40+K36)/7</f>
        <v>#REF!</v>
      </c>
      <c r="L59" s="82" t="s">
        <v>13</v>
      </c>
      <c r="M59" s="82" t="s">
        <v>13</v>
      </c>
      <c r="N59" s="83" t="s">
        <v>13</v>
      </c>
      <c r="O59" s="82"/>
      <c r="P59" s="84" t="e">
        <f>(P57+P53+P51+P49+P47+P40+P36)/7</f>
        <v>#REF!</v>
      </c>
    </row>
    <row r="60" spans="1:16" ht="16.5" thickBot="1">
      <c r="A60" s="70"/>
      <c r="B60" s="70" t="s">
        <v>93</v>
      </c>
      <c r="C60" s="71"/>
      <c r="D60" s="71"/>
      <c r="E60" s="71"/>
      <c r="F60" s="71"/>
      <c r="G60" s="2"/>
      <c r="H60" s="2"/>
      <c r="I60" s="71"/>
      <c r="J60" s="2"/>
      <c r="K60" s="2"/>
      <c r="L60" s="2"/>
      <c r="M60" s="2"/>
      <c r="N60" s="71"/>
      <c r="O60" s="2"/>
      <c r="P60" s="2"/>
    </row>
    <row r="61" spans="1:16" ht="15.75" customHeight="1">
      <c r="A61" s="228" t="s">
        <v>29</v>
      </c>
      <c r="B61" s="226" t="s">
        <v>7</v>
      </c>
      <c r="C61" s="227"/>
      <c r="D61" s="222" t="s">
        <v>8</v>
      </c>
      <c r="E61" s="222" t="s">
        <v>9</v>
      </c>
      <c r="F61" s="224" t="s">
        <v>10</v>
      </c>
      <c r="G61" s="226" t="s">
        <v>7</v>
      </c>
      <c r="H61" s="227"/>
      <c r="I61" s="222" t="s">
        <v>8</v>
      </c>
      <c r="J61" s="222" t="s">
        <v>9</v>
      </c>
      <c r="K61" s="224" t="s">
        <v>10</v>
      </c>
      <c r="L61" s="226" t="s">
        <v>7</v>
      </c>
      <c r="M61" s="227"/>
      <c r="N61" s="222" t="s">
        <v>8</v>
      </c>
      <c r="O61" s="222" t="s">
        <v>9</v>
      </c>
      <c r="P61" s="224" t="s">
        <v>10</v>
      </c>
    </row>
    <row r="62" spans="1:16" ht="31.5">
      <c r="A62" s="229"/>
      <c r="B62" s="31" t="s">
        <v>57</v>
      </c>
      <c r="C62" s="31" t="s">
        <v>11</v>
      </c>
      <c r="D62" s="223"/>
      <c r="E62" s="223"/>
      <c r="F62" s="225"/>
      <c r="G62" s="31" t="s">
        <v>57</v>
      </c>
      <c r="H62" s="31" t="s">
        <v>11</v>
      </c>
      <c r="I62" s="223"/>
      <c r="J62" s="223"/>
      <c r="K62" s="225"/>
      <c r="L62" s="31" t="s">
        <v>57</v>
      </c>
      <c r="M62" s="31" t="s">
        <v>11</v>
      </c>
      <c r="N62" s="223"/>
      <c r="O62" s="223"/>
      <c r="P62" s="225"/>
    </row>
    <row r="63" spans="1:16" ht="15.75">
      <c r="A63" s="77">
        <v>1</v>
      </c>
      <c r="B63" s="61">
        <v>2</v>
      </c>
      <c r="C63" s="61">
        <v>3</v>
      </c>
      <c r="D63" s="61">
        <v>4</v>
      </c>
      <c r="E63" s="61">
        <v>5</v>
      </c>
      <c r="F63" s="78">
        <v>6</v>
      </c>
      <c r="G63" s="61">
        <v>2</v>
      </c>
      <c r="H63" s="61">
        <v>3</v>
      </c>
      <c r="I63" s="61">
        <v>4</v>
      </c>
      <c r="J63" s="61">
        <v>5</v>
      </c>
      <c r="K63" s="78">
        <v>6</v>
      </c>
      <c r="L63" s="61">
        <v>2</v>
      </c>
      <c r="M63" s="61">
        <v>3</v>
      </c>
      <c r="N63" s="61">
        <v>4</v>
      </c>
      <c r="O63" s="61">
        <v>5</v>
      </c>
      <c r="P63" s="78">
        <v>6</v>
      </c>
    </row>
    <row r="64" spans="1:16" ht="78.75">
      <c r="A64" s="53" t="s">
        <v>41</v>
      </c>
      <c r="B64" s="64" t="e">
        <f>C64</f>
        <v>#REF!</v>
      </c>
      <c r="C64" s="64" t="e">
        <f>#REF!</f>
        <v>#REF!</v>
      </c>
      <c r="D64" s="43" t="e">
        <f>IF(B64=C64,1,IF(C64=0,0,B64/C64))</f>
        <v>#REF!</v>
      </c>
      <c r="E64" s="45" t="s">
        <v>15</v>
      </c>
      <c r="F64" s="48" t="e">
        <f>IF(AND(D64&gt;=80%,D64&lt;=120%),2,IF(D64&lt;80%,3,1))</f>
        <v>#REF!</v>
      </c>
      <c r="G64" s="73" t="e">
        <f>#REF!</f>
        <v>#REF!</v>
      </c>
      <c r="H64" s="73" t="e">
        <f>#REF!</f>
        <v>#REF!</v>
      </c>
      <c r="I64" s="43" t="e">
        <f>IF(G64=H64,1,IF(H64=0,0,G64/H64))</f>
        <v>#REF!</v>
      </c>
      <c r="J64" s="45" t="s">
        <v>15</v>
      </c>
      <c r="K64" s="48" t="e">
        <f>IF(AND(I64&gt;=80%,I64&lt;=120%),2,IF(I64&lt;80%,3,1))</f>
        <v>#REF!</v>
      </c>
      <c r="L64" s="73" t="e">
        <f>#REF!</f>
        <v>#REF!</v>
      </c>
      <c r="M64" s="73" t="e">
        <f>#REF!</f>
        <v>#REF!</v>
      </c>
      <c r="N64" s="43" t="e">
        <f>IF(L64=M64,1,IF(M64=0,0,L64/M64))</f>
        <v>#REF!</v>
      </c>
      <c r="O64" s="45" t="s">
        <v>15</v>
      </c>
      <c r="P64" s="48" t="e">
        <f>IF(AND(N64&gt;=80%,N64&lt;=120%),2,IF(N64&lt;80%,3,1))</f>
        <v>#REF!</v>
      </c>
    </row>
    <row r="65" spans="1:16" ht="31.5">
      <c r="A65" s="53" t="s">
        <v>42</v>
      </c>
      <c r="B65" s="62" t="s">
        <v>13</v>
      </c>
      <c r="C65" s="62" t="s">
        <v>13</v>
      </c>
      <c r="D65" s="63" t="s">
        <v>13</v>
      </c>
      <c r="E65" s="45"/>
      <c r="F65" s="85" t="e">
        <f>(F67+F68+F69+F70+F71+F72)/6</f>
        <v>#REF!</v>
      </c>
      <c r="G65" s="62" t="s">
        <v>13</v>
      </c>
      <c r="H65" s="62" t="s">
        <v>13</v>
      </c>
      <c r="I65" s="63" t="s">
        <v>13</v>
      </c>
      <c r="J65" s="45"/>
      <c r="K65" s="85" t="e">
        <f>(K67+K68+K69+K70+K71+K72)/6</f>
        <v>#REF!</v>
      </c>
      <c r="L65" s="62" t="s">
        <v>13</v>
      </c>
      <c r="M65" s="62" t="s">
        <v>13</v>
      </c>
      <c r="N65" s="63" t="s">
        <v>13</v>
      </c>
      <c r="O65" s="45"/>
      <c r="P65" s="85" t="e">
        <f>(P67+P68+P69+P70+P71+P72)/6</f>
        <v>#REF!</v>
      </c>
    </row>
    <row r="66" spans="1:16" ht="15.75">
      <c r="A66" s="37" t="s">
        <v>14</v>
      </c>
      <c r="B66" s="31"/>
      <c r="C66" s="31"/>
      <c r="D66" s="63"/>
      <c r="E66" s="31"/>
      <c r="F66" s="80"/>
      <c r="G66" s="31"/>
      <c r="H66" s="31"/>
      <c r="I66" s="63"/>
      <c r="J66" s="31"/>
      <c r="K66" s="80"/>
      <c r="L66" s="31"/>
      <c r="M66" s="31"/>
      <c r="N66" s="63"/>
      <c r="O66" s="31"/>
      <c r="P66" s="80"/>
    </row>
    <row r="67" spans="1:16" ht="78.75">
      <c r="A67" s="38" t="s">
        <v>80</v>
      </c>
      <c r="B67" s="43" t="e">
        <f aca="true" t="shared" si="11" ref="B67:B72">C67</f>
        <v>#REF!</v>
      </c>
      <c r="C67" s="43" t="e">
        <f>#REF!</f>
        <v>#REF!</v>
      </c>
      <c r="D67" s="43" t="e">
        <f aca="true" t="shared" si="12" ref="D67:D72">IF(B67=C67,1,IF(C67=0,0,B67/C67))</f>
        <v>#REF!</v>
      </c>
      <c r="E67" s="45" t="s">
        <v>26</v>
      </c>
      <c r="F67" s="48" t="e">
        <f>IF(AND(D67&gt;=80%,D67&lt;=120%),2,IF(D67&lt;80%,1,3))</f>
        <v>#REF!</v>
      </c>
      <c r="G67" s="72" t="e">
        <f>#REF!</f>
        <v>#REF!</v>
      </c>
      <c r="H67" s="89" t="e">
        <f>#REF!</f>
        <v>#REF!</v>
      </c>
      <c r="I67" s="43" t="e">
        <f aca="true" t="shared" si="13" ref="I67:I72">IF(G67=H67,1,IF(H67=0,0,G67/H67))</f>
        <v>#REF!</v>
      </c>
      <c r="J67" s="45" t="s">
        <v>26</v>
      </c>
      <c r="K67" s="48" t="e">
        <f>IF(AND(I67&gt;=80%,I67&lt;=120%),2,IF(I67&lt;80%,1,3))</f>
        <v>#REF!</v>
      </c>
      <c r="L67" s="72" t="e">
        <f>#REF!</f>
        <v>#REF!</v>
      </c>
      <c r="M67" s="89" t="e">
        <f>#REF!</f>
        <v>#REF!</v>
      </c>
      <c r="N67" s="43" t="e">
        <f aca="true" t="shared" si="14" ref="N67:N72">IF(L67=M67,1,IF(M67=0,0,L67/M67))</f>
        <v>#REF!</v>
      </c>
      <c r="O67" s="45" t="s">
        <v>26</v>
      </c>
      <c r="P67" s="48" t="e">
        <f>IF(AND(N67&gt;=80%,N67&lt;=120%),2,IF(N67&lt;80%,1,3))</f>
        <v>#REF!</v>
      </c>
    </row>
    <row r="68" spans="1:16" ht="94.5">
      <c r="A68" s="38" t="s">
        <v>81</v>
      </c>
      <c r="B68" s="43" t="e">
        <f t="shared" si="11"/>
        <v>#REF!</v>
      </c>
      <c r="C68" s="43" t="e">
        <f>#REF!</f>
        <v>#REF!</v>
      </c>
      <c r="D68" s="43" t="e">
        <f t="shared" si="12"/>
        <v>#REF!</v>
      </c>
      <c r="E68" s="45" t="s">
        <v>15</v>
      </c>
      <c r="F68" s="48" t="e">
        <f>IF(AND(D68&gt;=80%,D68&lt;=120%),2,IF(D68&lt;80%,3,1))</f>
        <v>#REF!</v>
      </c>
      <c r="G68" s="72" t="e">
        <f>#REF!</f>
        <v>#REF!</v>
      </c>
      <c r="H68" s="89" t="e">
        <f>#REF!</f>
        <v>#REF!</v>
      </c>
      <c r="I68" s="43" t="e">
        <f t="shared" si="13"/>
        <v>#REF!</v>
      </c>
      <c r="J68" s="45" t="s">
        <v>15</v>
      </c>
      <c r="K68" s="48" t="e">
        <f>IF(AND(I68&gt;=80%,I68&lt;=120%),2,IF(I68&lt;80%,3,1))</f>
        <v>#REF!</v>
      </c>
      <c r="L68" s="72" t="e">
        <f>#REF!</f>
        <v>#REF!</v>
      </c>
      <c r="M68" s="89" t="e">
        <f>#REF!</f>
        <v>#REF!</v>
      </c>
      <c r="N68" s="43" t="e">
        <f t="shared" si="14"/>
        <v>#REF!</v>
      </c>
      <c r="O68" s="45" t="s">
        <v>15</v>
      </c>
      <c r="P68" s="48" t="e">
        <f>IF(AND(N68&gt;=80%,N68&lt;=120%),2,IF(N68&lt;80%,3,1))</f>
        <v>#REF!</v>
      </c>
    </row>
    <row r="69" spans="1:16" ht="126">
      <c r="A69" s="38" t="s">
        <v>82</v>
      </c>
      <c r="B69" s="43" t="e">
        <f t="shared" si="11"/>
        <v>#REF!</v>
      </c>
      <c r="C69" s="43" t="e">
        <f>#REF!</f>
        <v>#REF!</v>
      </c>
      <c r="D69" s="43" t="e">
        <f t="shared" si="12"/>
        <v>#REF!</v>
      </c>
      <c r="E69" s="45" t="s">
        <v>26</v>
      </c>
      <c r="F69" s="48" t="e">
        <f>IF(AND(D69&gt;=80%,D69&lt;=120%),2,IF(D69&lt;80%,1,3))</f>
        <v>#REF!</v>
      </c>
      <c r="G69" s="72" t="e">
        <f>#REF!</f>
        <v>#REF!</v>
      </c>
      <c r="H69" s="89" t="e">
        <f>#REF!</f>
        <v>#REF!</v>
      </c>
      <c r="I69" s="43" t="e">
        <f t="shared" si="13"/>
        <v>#REF!</v>
      </c>
      <c r="J69" s="45" t="s">
        <v>26</v>
      </c>
      <c r="K69" s="48" t="e">
        <f>IF(AND(I69&gt;=80%,I69&lt;=120%),2,IF(I69&lt;80%,1,3))</f>
        <v>#REF!</v>
      </c>
      <c r="L69" s="72" t="e">
        <f>#REF!</f>
        <v>#REF!</v>
      </c>
      <c r="M69" s="89" t="e">
        <f>#REF!</f>
        <v>#REF!</v>
      </c>
      <c r="N69" s="43" t="e">
        <f t="shared" si="14"/>
        <v>#REF!</v>
      </c>
      <c r="O69" s="45" t="s">
        <v>26</v>
      </c>
      <c r="P69" s="48" t="e">
        <f>IF(AND(N69&gt;=80%,N69&lt;=120%),2,IF(N69&lt;80%,1,3))</f>
        <v>#REF!</v>
      </c>
    </row>
    <row r="70" spans="1:16" ht="110.25">
      <c r="A70" s="86" t="s">
        <v>83</v>
      </c>
      <c r="B70" s="43" t="e">
        <f t="shared" si="11"/>
        <v>#REF!</v>
      </c>
      <c r="C70" s="43" t="e">
        <f>#REF!</f>
        <v>#REF!</v>
      </c>
      <c r="D70" s="43" t="e">
        <f t="shared" si="12"/>
        <v>#REF!</v>
      </c>
      <c r="E70" s="45" t="s">
        <v>26</v>
      </c>
      <c r="F70" s="48" t="e">
        <f>IF(AND(D70&gt;=80%,D70&lt;=120%),2,IF(D70&lt;80%,1,3))</f>
        <v>#REF!</v>
      </c>
      <c r="G70" s="72" t="e">
        <f>#REF!</f>
        <v>#REF!</v>
      </c>
      <c r="H70" s="89" t="e">
        <f>#REF!</f>
        <v>#REF!</v>
      </c>
      <c r="I70" s="43" t="e">
        <f t="shared" si="13"/>
        <v>#REF!</v>
      </c>
      <c r="J70" s="45" t="s">
        <v>26</v>
      </c>
      <c r="K70" s="48" t="e">
        <f>IF(AND(I70&gt;=80%,I70&lt;=120%),2,IF(I70&lt;80%,1,3))</f>
        <v>#REF!</v>
      </c>
      <c r="L70" s="72" t="e">
        <f>#REF!</f>
        <v>#REF!</v>
      </c>
      <c r="M70" s="89" t="e">
        <f>#REF!</f>
        <v>#REF!</v>
      </c>
      <c r="N70" s="43" t="e">
        <f t="shared" si="14"/>
        <v>#REF!</v>
      </c>
      <c r="O70" s="45" t="s">
        <v>26</v>
      </c>
      <c r="P70" s="48" t="e">
        <f>IF(AND(N70&gt;=80%,N70&lt;=120%),2,IF(N70&lt;80%,1,3))</f>
        <v>#REF!</v>
      </c>
    </row>
    <row r="71" spans="1:16" ht="78.75">
      <c r="A71" s="37" t="s">
        <v>84</v>
      </c>
      <c r="B71" s="43" t="e">
        <f t="shared" si="11"/>
        <v>#REF!</v>
      </c>
      <c r="C71" s="43" t="e">
        <f>#REF!</f>
        <v>#REF!</v>
      </c>
      <c r="D71" s="43" t="e">
        <f t="shared" si="12"/>
        <v>#REF!</v>
      </c>
      <c r="E71" s="45" t="s">
        <v>15</v>
      </c>
      <c r="F71" s="48" t="e">
        <f>IF(AND(D71&gt;=80%,D71&lt;=120%),2,IF(D71&lt;80%,3,1))</f>
        <v>#REF!</v>
      </c>
      <c r="G71" s="73" t="e">
        <f>#REF!</f>
        <v>#REF!</v>
      </c>
      <c r="H71" s="73" t="e">
        <f>#REF!</f>
        <v>#REF!</v>
      </c>
      <c r="I71" s="43" t="e">
        <f t="shared" si="13"/>
        <v>#REF!</v>
      </c>
      <c r="J71" s="45" t="s">
        <v>15</v>
      </c>
      <c r="K71" s="48" t="e">
        <f>IF(AND(I71&gt;=80%,I71&lt;=120%),2,IF(I71&lt;80%,3,1))</f>
        <v>#REF!</v>
      </c>
      <c r="L71" s="73" t="e">
        <f>#REF!</f>
        <v>#REF!</v>
      </c>
      <c r="M71" s="73" t="e">
        <f>#REF!</f>
        <v>#REF!</v>
      </c>
      <c r="N71" s="43" t="e">
        <f t="shared" si="14"/>
        <v>#REF!</v>
      </c>
      <c r="O71" s="45" t="s">
        <v>15</v>
      </c>
      <c r="P71" s="48" t="e">
        <f>IF(AND(N71&gt;=80%,N71&lt;=120%),2,IF(N71&lt;80%,3,1))</f>
        <v>#REF!</v>
      </c>
    </row>
    <row r="72" spans="1:16" ht="63">
      <c r="A72" s="37" t="s">
        <v>85</v>
      </c>
      <c r="B72" s="64" t="e">
        <f t="shared" si="11"/>
        <v>#REF!</v>
      </c>
      <c r="C72" s="45" t="e">
        <f>#REF!</f>
        <v>#REF!</v>
      </c>
      <c r="D72" s="43" t="e">
        <f t="shared" si="12"/>
        <v>#REF!</v>
      </c>
      <c r="E72" s="45" t="s">
        <v>15</v>
      </c>
      <c r="F72" s="48" t="e">
        <f>IF(AND(D72&gt;=80%,D72&lt;=120%),2,IF(D72&lt;80%,3,1))</f>
        <v>#REF!</v>
      </c>
      <c r="G72" s="73" t="e">
        <f>#REF!</f>
        <v>#REF!</v>
      </c>
      <c r="H72" s="73" t="e">
        <f>#REF!</f>
        <v>#REF!</v>
      </c>
      <c r="I72" s="43" t="e">
        <f t="shared" si="13"/>
        <v>#REF!</v>
      </c>
      <c r="J72" s="45" t="s">
        <v>15</v>
      </c>
      <c r="K72" s="48" t="e">
        <f>IF(AND(I72&gt;=80%,I72&lt;=120%),2,IF(I72&lt;80%,3,1))</f>
        <v>#REF!</v>
      </c>
      <c r="L72" s="73" t="e">
        <f>#REF!</f>
        <v>#REF!</v>
      </c>
      <c r="M72" s="73" t="e">
        <f>#REF!</f>
        <v>#REF!</v>
      </c>
      <c r="N72" s="43" t="e">
        <f t="shared" si="14"/>
        <v>#REF!</v>
      </c>
      <c r="O72" s="45" t="s">
        <v>15</v>
      </c>
      <c r="P72" s="48" t="e">
        <f>IF(AND(N72&gt;=80%,N72&lt;=120%),2,IF(N72&lt;80%,3,1))</f>
        <v>#REF!</v>
      </c>
    </row>
    <row r="73" spans="1:16" ht="31.5">
      <c r="A73" s="53" t="s">
        <v>43</v>
      </c>
      <c r="B73" s="62" t="s">
        <v>13</v>
      </c>
      <c r="C73" s="62" t="s">
        <v>13</v>
      </c>
      <c r="D73" s="63" t="s">
        <v>13</v>
      </c>
      <c r="E73" s="31"/>
      <c r="F73" s="48" t="e">
        <f>(F75+F76)/2</f>
        <v>#REF!</v>
      </c>
      <c r="G73" s="62" t="s">
        <v>13</v>
      </c>
      <c r="H73" s="62" t="s">
        <v>13</v>
      </c>
      <c r="I73" s="63" t="s">
        <v>13</v>
      </c>
      <c r="J73" s="31"/>
      <c r="K73" s="48" t="e">
        <f>(K75+K76)/2</f>
        <v>#REF!</v>
      </c>
      <c r="L73" s="62" t="s">
        <v>13</v>
      </c>
      <c r="M73" s="62" t="s">
        <v>13</v>
      </c>
      <c r="N73" s="63" t="s">
        <v>13</v>
      </c>
      <c r="O73" s="31"/>
      <c r="P73" s="48" t="e">
        <f>(P75+P76)/2</f>
        <v>#REF!</v>
      </c>
    </row>
    <row r="74" spans="1:16" ht="15.75">
      <c r="A74" s="37" t="s">
        <v>14</v>
      </c>
      <c r="B74" s="69"/>
      <c r="C74" s="69"/>
      <c r="D74" s="63"/>
      <c r="E74" s="31"/>
      <c r="F74" s="48"/>
      <c r="G74" s="69"/>
      <c r="H74" s="69"/>
      <c r="I74" s="63"/>
      <c r="J74" s="31"/>
      <c r="K74" s="48"/>
      <c r="L74" s="69"/>
      <c r="M74" s="69"/>
      <c r="N74" s="63"/>
      <c r="O74" s="31"/>
      <c r="P74" s="48"/>
    </row>
    <row r="75" spans="1:16" ht="47.25">
      <c r="A75" s="37" t="s">
        <v>86</v>
      </c>
      <c r="B75" s="64" t="e">
        <f aca="true" t="shared" si="15" ref="B75:B81">C75</f>
        <v>#REF!</v>
      </c>
      <c r="C75" s="45" t="e">
        <f>#REF!</f>
        <v>#REF!</v>
      </c>
      <c r="D75" s="43" t="e">
        <f>IF(B75=C75,1,IF(C75=0,0,B75/C75))</f>
        <v>#REF!</v>
      </c>
      <c r="E75" s="45" t="s">
        <v>26</v>
      </c>
      <c r="F75" s="48" t="e">
        <f>IF(AND(D75&gt;=80%,D75&lt;=120%),2,IF(D75&lt;80%,1,3))</f>
        <v>#REF!</v>
      </c>
      <c r="G75" s="73" t="e">
        <f>#REF!</f>
        <v>#REF!</v>
      </c>
      <c r="H75" s="73" t="e">
        <f>#REF!</f>
        <v>#REF!</v>
      </c>
      <c r="I75" s="43" t="e">
        <f>IF(G75=H75,1,IF(H75=0,0,G75/H75))</f>
        <v>#REF!</v>
      </c>
      <c r="J75" s="45" t="s">
        <v>26</v>
      </c>
      <c r="K75" s="48" t="e">
        <f>IF(AND(I75&gt;=80%,I75&lt;=120%),2,IF(I75&lt;80%,1,3))</f>
        <v>#REF!</v>
      </c>
      <c r="L75" s="73" t="e">
        <f>#REF!</f>
        <v>#REF!</v>
      </c>
      <c r="M75" s="73" t="e">
        <f>#REF!</f>
        <v>#REF!</v>
      </c>
      <c r="N75" s="43" t="e">
        <f>IF(L75=M75,1,IF(M75=0,0,L75/M75))</f>
        <v>#REF!</v>
      </c>
      <c r="O75" s="45" t="s">
        <v>26</v>
      </c>
      <c r="P75" s="48" t="e">
        <f>IF(AND(N75&gt;=80%,N75&lt;=120%),2,IF(N75&lt;80%,1,3))</f>
        <v>#REF!</v>
      </c>
    </row>
    <row r="76" spans="1:16" ht="63">
      <c r="A76" s="37" t="s">
        <v>87</v>
      </c>
      <c r="B76" s="62" t="s">
        <v>13</v>
      </c>
      <c r="C76" s="62" t="s">
        <v>13</v>
      </c>
      <c r="D76" s="63" t="e">
        <f>(D77+D78+D79)/3</f>
        <v>#REF!</v>
      </c>
      <c r="E76" s="45" t="s">
        <v>15</v>
      </c>
      <c r="F76" s="48" t="e">
        <f>IF(AND(D76&gt;=80%,D76&lt;=120%),2,IF(D76&lt;80%,3,1))</f>
        <v>#REF!</v>
      </c>
      <c r="G76" s="62" t="s">
        <v>13</v>
      </c>
      <c r="H76" s="62" t="s">
        <v>13</v>
      </c>
      <c r="I76" s="63" t="e">
        <f>(I77+I78+I79)/3</f>
        <v>#REF!</v>
      </c>
      <c r="J76" s="45" t="s">
        <v>15</v>
      </c>
      <c r="K76" s="48" t="e">
        <f>IF(AND(I76&gt;=80%,I76&lt;=120%),2,IF(I76&lt;80%,3,1))</f>
        <v>#REF!</v>
      </c>
      <c r="L76" s="62" t="s">
        <v>13</v>
      </c>
      <c r="M76" s="62" t="s">
        <v>13</v>
      </c>
      <c r="N76" s="63" t="e">
        <f>(N77+N78+N79)/3</f>
        <v>#REF!</v>
      </c>
      <c r="O76" s="45" t="s">
        <v>15</v>
      </c>
      <c r="P76" s="48" t="e">
        <f>IF(AND(N76&gt;=80%,N76&lt;=120%),2,IF(N76&lt;80%,3,1))</f>
        <v>#REF!</v>
      </c>
    </row>
    <row r="77" spans="1:16" ht="31.5">
      <c r="A77" s="37" t="s">
        <v>44</v>
      </c>
      <c r="B77" s="64" t="e">
        <f t="shared" si="15"/>
        <v>#REF!</v>
      </c>
      <c r="C77" s="45" t="e">
        <f>#REF!</f>
        <v>#REF!</v>
      </c>
      <c r="D77" s="43" t="e">
        <f>IF(B77=C77,1,IF(C77=0,0,B77/C77))</f>
        <v>#REF!</v>
      </c>
      <c r="E77" s="31"/>
      <c r="F77" s="48"/>
      <c r="G77" s="73" t="e">
        <f>#REF!</f>
        <v>#REF!</v>
      </c>
      <c r="H77" s="73" t="e">
        <f>#REF!</f>
        <v>#REF!</v>
      </c>
      <c r="I77" s="43" t="e">
        <f>IF(G77=H77,1,IF(H77=0,0,G77/H77))</f>
        <v>#REF!</v>
      </c>
      <c r="J77" s="31"/>
      <c r="K77" s="48"/>
      <c r="L77" s="73" t="e">
        <f>#REF!</f>
        <v>#REF!</v>
      </c>
      <c r="M77" s="73" t="e">
        <f>#REF!</f>
        <v>#REF!</v>
      </c>
      <c r="N77" s="43" t="e">
        <f>IF(L77=M77,1,IF(M77=0,0,L77/M77))</f>
        <v>#REF!</v>
      </c>
      <c r="O77" s="31"/>
      <c r="P77" s="48"/>
    </row>
    <row r="78" spans="1:16" ht="31.5">
      <c r="A78" s="37" t="s">
        <v>45</v>
      </c>
      <c r="B78" s="64" t="e">
        <f t="shared" si="15"/>
        <v>#REF!</v>
      </c>
      <c r="C78" s="45" t="e">
        <f>#REF!</f>
        <v>#REF!</v>
      </c>
      <c r="D78" s="43" t="e">
        <f>IF(B78=C78,1,IF(C78=0,0,B78/C78))</f>
        <v>#REF!</v>
      </c>
      <c r="E78" s="31"/>
      <c r="F78" s="48"/>
      <c r="G78" s="73" t="e">
        <f>#REF!</f>
        <v>#REF!</v>
      </c>
      <c r="H78" s="73" t="e">
        <f>#REF!</f>
        <v>#REF!</v>
      </c>
      <c r="I78" s="43" t="e">
        <f>IF(G78=H78,1,IF(H78=0,0,G78/H78))</f>
        <v>#REF!</v>
      </c>
      <c r="J78" s="31"/>
      <c r="K78" s="48"/>
      <c r="L78" s="73" t="e">
        <f>#REF!</f>
        <v>#REF!</v>
      </c>
      <c r="M78" s="73" t="e">
        <f>#REF!</f>
        <v>#REF!</v>
      </c>
      <c r="N78" s="43" t="e">
        <f>IF(L78=M78,1,IF(M78=0,0,L78/M78))</f>
        <v>#REF!</v>
      </c>
      <c r="O78" s="31"/>
      <c r="P78" s="48"/>
    </row>
    <row r="79" spans="1:16" ht="31.5">
      <c r="A79" s="37" t="s">
        <v>46</v>
      </c>
      <c r="B79" s="64" t="e">
        <f t="shared" si="15"/>
        <v>#REF!</v>
      </c>
      <c r="C79" s="45" t="e">
        <f>#REF!</f>
        <v>#REF!</v>
      </c>
      <c r="D79" s="43" t="e">
        <f>IF(B79=C79,1,IF(C79=0,0,B79/C79))</f>
        <v>#REF!</v>
      </c>
      <c r="E79" s="31"/>
      <c r="F79" s="79"/>
      <c r="G79" s="73" t="e">
        <f>#REF!</f>
        <v>#REF!</v>
      </c>
      <c r="H79" s="73" t="e">
        <f>#REF!</f>
        <v>#REF!</v>
      </c>
      <c r="I79" s="43" t="e">
        <f>IF(G79=H79,1,IF(H79=0,0,G79/H79))</f>
        <v>#REF!</v>
      </c>
      <c r="J79" s="31"/>
      <c r="K79" s="79"/>
      <c r="L79" s="73" t="e">
        <f>#REF!</f>
        <v>#REF!</v>
      </c>
      <c r="M79" s="73" t="e">
        <f>#REF!</f>
        <v>#REF!</v>
      </c>
      <c r="N79" s="43" t="e">
        <f>IF(L79=M79,1,IF(M79=0,0,L79/M79))</f>
        <v>#REF!</v>
      </c>
      <c r="O79" s="31"/>
      <c r="P79" s="79"/>
    </row>
    <row r="80" spans="1:16" ht="31.5">
      <c r="A80" s="53" t="s">
        <v>47</v>
      </c>
      <c r="B80" s="62" t="s">
        <v>13</v>
      </c>
      <c r="C80" s="62" t="s">
        <v>13</v>
      </c>
      <c r="D80" s="63" t="e">
        <f>D81</f>
        <v>#REF!</v>
      </c>
      <c r="E80" s="45" t="s">
        <v>26</v>
      </c>
      <c r="F80" s="48" t="e">
        <f>IF(AND(D80&gt;=80%,D80&lt;=120%),2,IF(D80&lt;80%,1,3))</f>
        <v>#REF!</v>
      </c>
      <c r="G80" s="62" t="s">
        <v>13</v>
      </c>
      <c r="H80" s="62" t="s">
        <v>13</v>
      </c>
      <c r="I80" s="63" t="e">
        <f>I81</f>
        <v>#REF!</v>
      </c>
      <c r="J80" s="45" t="s">
        <v>26</v>
      </c>
      <c r="K80" s="48" t="e">
        <f>IF(AND(I80&gt;=80%,I80&lt;=120%),2,IF(I80&lt;80%,1,3))</f>
        <v>#REF!</v>
      </c>
      <c r="L80" s="62" t="s">
        <v>13</v>
      </c>
      <c r="M80" s="62" t="s">
        <v>13</v>
      </c>
      <c r="N80" s="63" t="e">
        <f>N81</f>
        <v>#REF!</v>
      </c>
      <c r="O80" s="45" t="s">
        <v>26</v>
      </c>
      <c r="P80" s="48" t="e">
        <f>IF(AND(N80&gt;=80%,N80&lt;=120%),2,IF(N80&lt;80%,1,3))</f>
        <v>#REF!</v>
      </c>
    </row>
    <row r="81" spans="1:16" ht="63">
      <c r="A81" s="37" t="s">
        <v>48</v>
      </c>
      <c r="B81" s="64" t="e">
        <f t="shared" si="15"/>
        <v>#REF!</v>
      </c>
      <c r="C81" s="45" t="e">
        <f>#REF!</f>
        <v>#REF!</v>
      </c>
      <c r="D81" s="43" t="e">
        <f>IF(B81=C81,1,IF(C81=0,0,B81/C81))</f>
        <v>#REF!</v>
      </c>
      <c r="E81" s="40"/>
      <c r="F81" s="48"/>
      <c r="G81" s="73" t="e">
        <f>#REF!</f>
        <v>#REF!</v>
      </c>
      <c r="H81" s="73" t="e">
        <f>#REF!</f>
        <v>#REF!</v>
      </c>
      <c r="I81" s="43" t="e">
        <f>IF(G81=H81,1,IF(H81=0,0,G81/H81))</f>
        <v>#REF!</v>
      </c>
      <c r="J81" s="40"/>
      <c r="K81" s="48"/>
      <c r="L81" s="73" t="e">
        <f>#REF!</f>
        <v>#REF!</v>
      </c>
      <c r="M81" s="73" t="e">
        <f>#REF!</f>
        <v>#REF!</v>
      </c>
      <c r="N81" s="43" t="e">
        <f>IF(L81=M81,1,IF(M81=0,0,L81/M81))</f>
        <v>#REF!</v>
      </c>
      <c r="O81" s="40"/>
      <c r="P81" s="48"/>
    </row>
    <row r="82" spans="1:16" ht="94.5">
      <c r="A82" s="53" t="s">
        <v>49</v>
      </c>
      <c r="B82" s="62" t="s">
        <v>13</v>
      </c>
      <c r="C82" s="62" t="s">
        <v>13</v>
      </c>
      <c r="D82" s="63" t="s">
        <v>13</v>
      </c>
      <c r="E82" s="40"/>
      <c r="F82" s="48" t="e">
        <f>(F84+F85)/2</f>
        <v>#REF!</v>
      </c>
      <c r="G82" s="62" t="s">
        <v>13</v>
      </c>
      <c r="H82" s="62" t="s">
        <v>13</v>
      </c>
      <c r="I82" s="63" t="s">
        <v>13</v>
      </c>
      <c r="J82" s="40"/>
      <c r="K82" s="48" t="e">
        <f>(K84+K85)/2</f>
        <v>#REF!</v>
      </c>
      <c r="L82" s="62" t="s">
        <v>13</v>
      </c>
      <c r="M82" s="62" t="s">
        <v>13</v>
      </c>
      <c r="N82" s="63" t="s">
        <v>13</v>
      </c>
      <c r="O82" s="40"/>
      <c r="P82" s="48" t="e">
        <f>(P84+P85)/2</f>
        <v>#REF!</v>
      </c>
    </row>
    <row r="83" spans="1:16" ht="15.75">
      <c r="A83" s="37" t="s">
        <v>14</v>
      </c>
      <c r="B83" s="62"/>
      <c r="C83" s="62"/>
      <c r="D83" s="63"/>
      <c r="E83" s="31"/>
      <c r="F83" s="48"/>
      <c r="G83" s="62"/>
      <c r="H83" s="62"/>
      <c r="I83" s="63"/>
      <c r="J83" s="31"/>
      <c r="K83" s="48"/>
      <c r="L83" s="62"/>
      <c r="M83" s="62"/>
      <c r="N83" s="63"/>
      <c r="O83" s="31"/>
      <c r="P83" s="48"/>
    </row>
    <row r="84" spans="1:16" ht="63">
      <c r="A84" s="37" t="s">
        <v>88</v>
      </c>
      <c r="B84" s="64" t="e">
        <f>C84</f>
        <v>#REF!</v>
      </c>
      <c r="C84" s="45" t="e">
        <f>#REF!</f>
        <v>#REF!</v>
      </c>
      <c r="D84" s="43" t="e">
        <f>IF(B84=C84,1,IF(C84=0,0,B84/C84))</f>
        <v>#REF!</v>
      </c>
      <c r="E84" s="45" t="s">
        <v>26</v>
      </c>
      <c r="F84" s="48" t="e">
        <f>IF(AND(D84&gt;=80%,D84&lt;=120%),2,IF(D84&lt;80%,1,3))</f>
        <v>#REF!</v>
      </c>
      <c r="G84" s="73" t="e">
        <f>#REF!</f>
        <v>#REF!</v>
      </c>
      <c r="H84" s="73" t="e">
        <f>#REF!</f>
        <v>#REF!</v>
      </c>
      <c r="I84" s="43" t="e">
        <f>IF(G84=H84,1,IF(H84=0,0,G84/H84))</f>
        <v>#REF!</v>
      </c>
      <c r="J84" s="45" t="s">
        <v>26</v>
      </c>
      <c r="K84" s="48" t="e">
        <f>IF(AND(I84&gt;=80%,I84&lt;=120%),2,IF(I84&lt;80%,1,3))</f>
        <v>#REF!</v>
      </c>
      <c r="L84" s="73" t="e">
        <f>#REF!</f>
        <v>#REF!</v>
      </c>
      <c r="M84" s="73" t="e">
        <f>#REF!</f>
        <v>#REF!</v>
      </c>
      <c r="N84" s="43" t="e">
        <f>IF(L84=M84,1,IF(M84=0,0,L84/M84))</f>
        <v>#REF!</v>
      </c>
      <c r="O84" s="45" t="s">
        <v>26</v>
      </c>
      <c r="P84" s="48" t="e">
        <f>IF(AND(N84&gt;=80%,N84&lt;=120%),2,IF(N84&lt;80%,1,3))</f>
        <v>#REF!</v>
      </c>
    </row>
    <row r="85" spans="1:16" ht="126">
      <c r="A85" s="37" t="s">
        <v>89</v>
      </c>
      <c r="B85" s="58" t="e">
        <f>C85</f>
        <v>#REF!</v>
      </c>
      <c r="C85" s="58" t="e">
        <f>#REF!</f>
        <v>#REF!</v>
      </c>
      <c r="D85" s="43" t="e">
        <f>IF(B85=C85,1,IF(C85=0,0,B85/C85))</f>
        <v>#REF!</v>
      </c>
      <c r="E85" s="45" t="s">
        <v>15</v>
      </c>
      <c r="F85" s="48" t="e">
        <f>IF(AND(D85&gt;=80%,D85&lt;=120%),2,IF(D85&lt;80%,3,1))</f>
        <v>#REF!</v>
      </c>
      <c r="G85" s="75" t="e">
        <f>#REF!</f>
        <v>#REF!</v>
      </c>
      <c r="H85" s="75" t="e">
        <f>#REF!</f>
        <v>#REF!</v>
      </c>
      <c r="I85" s="43" t="e">
        <f>IF(G85=H85,1,IF(H85=0,0,G85/H85))</f>
        <v>#REF!</v>
      </c>
      <c r="J85" s="45" t="s">
        <v>15</v>
      </c>
      <c r="K85" s="48" t="e">
        <f>IF(AND(I85&gt;=80%,I85&lt;=120%),2,IF(I85&lt;80%,3,1))</f>
        <v>#REF!</v>
      </c>
      <c r="L85" s="75" t="e">
        <f>#REF!</f>
        <v>#REF!</v>
      </c>
      <c r="M85" s="75" t="e">
        <f>#REF!</f>
        <v>#REF!</v>
      </c>
      <c r="N85" s="43" t="e">
        <f>IF(L85=M85,1,IF(M85=0,0,L85/M85))</f>
        <v>#REF!</v>
      </c>
      <c r="O85" s="45" t="s">
        <v>15</v>
      </c>
      <c r="P85" s="48" t="e">
        <f>IF(AND(N85&gt;=80%,N85&lt;=120%),2,IF(N85&lt;80%,3,1))</f>
        <v>#REF!</v>
      </c>
    </row>
    <row r="86" spans="1:16" ht="32.25" thickBot="1">
      <c r="A86" s="39" t="s">
        <v>50</v>
      </c>
      <c r="B86" s="82" t="s">
        <v>13</v>
      </c>
      <c r="C86" s="82" t="s">
        <v>13</v>
      </c>
      <c r="D86" s="83" t="s">
        <v>13</v>
      </c>
      <c r="E86" s="82"/>
      <c r="F86" s="84" t="e">
        <f>(F82+F80+F73+F65+F64)/5</f>
        <v>#REF!</v>
      </c>
      <c r="G86" s="82" t="s">
        <v>13</v>
      </c>
      <c r="H86" s="82" t="s">
        <v>13</v>
      </c>
      <c r="I86" s="83" t="s">
        <v>13</v>
      </c>
      <c r="J86" s="82"/>
      <c r="K86" s="84" t="e">
        <f>(K82+K80+K73+K65+K64)/5</f>
        <v>#REF!</v>
      </c>
      <c r="L86" s="82" t="s">
        <v>13</v>
      </c>
      <c r="M86" s="82" t="s">
        <v>13</v>
      </c>
      <c r="N86" s="83" t="s">
        <v>13</v>
      </c>
      <c r="O86" s="82"/>
      <c r="P86" s="84" t="e">
        <f>(P82+P80+P73+P65+P64)/5</f>
        <v>#REF!</v>
      </c>
    </row>
  </sheetData>
  <sheetProtection/>
  <mergeCells count="41">
    <mergeCell ref="A2:F2"/>
    <mergeCell ref="A3:F3"/>
    <mergeCell ref="A5:A6"/>
    <mergeCell ref="B5:C5"/>
    <mergeCell ref="D5:D6"/>
    <mergeCell ref="E5:E6"/>
    <mergeCell ref="F5:F6"/>
    <mergeCell ref="F33:F34"/>
    <mergeCell ref="A61:A62"/>
    <mergeCell ref="B61:C61"/>
    <mergeCell ref="D61:D62"/>
    <mergeCell ref="E61:E62"/>
    <mergeCell ref="F61:F62"/>
    <mergeCell ref="A33:A34"/>
    <mergeCell ref="B33:C33"/>
    <mergeCell ref="D33:D34"/>
    <mergeCell ref="E33:E34"/>
    <mergeCell ref="J5:J6"/>
    <mergeCell ref="K5:K6"/>
    <mergeCell ref="G33:H33"/>
    <mergeCell ref="I33:I34"/>
    <mergeCell ref="J33:J34"/>
    <mergeCell ref="K33:K34"/>
    <mergeCell ref="G61:H61"/>
    <mergeCell ref="I61:I62"/>
    <mergeCell ref="J61:J62"/>
    <mergeCell ref="K61:K62"/>
    <mergeCell ref="L5:M5"/>
    <mergeCell ref="N5:N6"/>
    <mergeCell ref="L61:M61"/>
    <mergeCell ref="N61:N62"/>
    <mergeCell ref="G5:H5"/>
    <mergeCell ref="I5:I6"/>
    <mergeCell ref="O61:O62"/>
    <mergeCell ref="P61:P62"/>
    <mergeCell ref="O5:O6"/>
    <mergeCell ref="P5:P6"/>
    <mergeCell ref="L33:M33"/>
    <mergeCell ref="N33:N34"/>
    <mergeCell ref="O33:O34"/>
    <mergeCell ref="P33:P34"/>
  </mergeCells>
  <printOptions/>
  <pageMargins left="0.7874015748031497" right="0.31496062992125984" top="0.32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</cp:lastModifiedBy>
  <cp:lastPrinted>2016-03-10T07:37:33Z</cp:lastPrinted>
  <dcterms:created xsi:type="dcterms:W3CDTF">2008-10-01T13:21:49Z</dcterms:created>
  <dcterms:modified xsi:type="dcterms:W3CDTF">2016-03-29T07:31:07Z</dcterms:modified>
  <cp:category/>
  <cp:version/>
  <cp:contentType/>
  <cp:contentStatus/>
</cp:coreProperties>
</file>